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firstSheet="1" activeTab="1"/>
  </bookViews>
  <sheets>
    <sheet name="Rekapitulace stavby" sheetId="1" state="veryHidden" r:id="rId1"/>
    <sheet name="0001 - Rodinný park Radonice" sheetId="2" r:id="rId2"/>
  </sheets>
  <definedNames>
    <definedName name="_xlnm._FilterDatabase" localSheetId="1" hidden="1">'0001 - Rodinný park Radonice'!$C$120:$K$154</definedName>
    <definedName name="_xlnm.Print_Titles" localSheetId="1">'0001 - Rodinný park Radonice'!$120:$120</definedName>
    <definedName name="_xlnm.Print_Titles" localSheetId="0">'Rekapitulace stavby'!$92:$92</definedName>
    <definedName name="_xlnm.Print_Area" localSheetId="1">'0001 - Rodinný park Radonice'!$C$82:$J$104,'0001 - Rodinný park Radonice'!$C$110:$J$154</definedName>
    <definedName name="_xlnm.Print_Area" localSheetId="0">'Rekapitulace stavby'!$D$4:$AO$76,'Rekapitulace stavby'!$C$82:$AQ$96</definedName>
  </definedNames>
  <calcPr calcId="145621"/>
</workbook>
</file>

<file path=xl/calcChain.xml><?xml version="1.0" encoding="utf-8"?>
<calcChain xmlns="http://schemas.openxmlformats.org/spreadsheetml/2006/main">
  <c r="P145" i="2" l="1"/>
  <c r="J35" i="2" l="1"/>
  <c r="J34" i="2"/>
  <c r="AY95" i="1" s="1"/>
  <c r="J33" i="2"/>
  <c r="AX95" i="1" s="1"/>
  <c r="BI154" i="2"/>
  <c r="BH154" i="2"/>
  <c r="BG154" i="2"/>
  <c r="BF154" i="2"/>
  <c r="T154" i="2"/>
  <c r="T153" i="2" s="1"/>
  <c r="T152" i="2" s="1"/>
  <c r="R154" i="2"/>
  <c r="R153" i="2"/>
  <c r="R152" i="2" s="1"/>
  <c r="P154" i="2"/>
  <c r="P153" i="2" s="1"/>
  <c r="P152" i="2" s="1"/>
  <c r="BI151" i="2"/>
  <c r="BH151" i="2"/>
  <c r="BG151" i="2"/>
  <c r="BF151" i="2"/>
  <c r="T151" i="2"/>
  <c r="T150" i="2"/>
  <c r="R151" i="2"/>
  <c r="R150" i="2"/>
  <c r="P151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BI143" i="2"/>
  <c r="BH143" i="2"/>
  <c r="BG143" i="2"/>
  <c r="BF143" i="2"/>
  <c r="T143" i="2"/>
  <c r="T142" i="2"/>
  <c r="R143" i="2"/>
  <c r="R142" i="2"/>
  <c r="P143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F117" i="2"/>
  <c r="F115" i="2"/>
  <c r="E113" i="2"/>
  <c r="F89" i="2"/>
  <c r="F87" i="2"/>
  <c r="E85" i="2"/>
  <c r="J22" i="2"/>
  <c r="E22" i="2"/>
  <c r="J118" i="2"/>
  <c r="J21" i="2"/>
  <c r="J19" i="2"/>
  <c r="E19" i="2"/>
  <c r="J117" i="2"/>
  <c r="J18" i="2"/>
  <c r="L90" i="1"/>
  <c r="AM90" i="1"/>
  <c r="AM89" i="1"/>
  <c r="L89" i="1"/>
  <c r="AM87" i="1"/>
  <c r="L87" i="1"/>
  <c r="L85" i="1"/>
  <c r="L84" i="1"/>
  <c r="J154" i="2"/>
  <c r="BK149" i="2"/>
  <c r="BK146" i="2"/>
  <c r="J143" i="2"/>
  <c r="BK141" i="2"/>
  <c r="J138" i="2"/>
  <c r="J136" i="2"/>
  <c r="BK134" i="2"/>
  <c r="J132" i="2"/>
  <c r="BK130" i="2"/>
  <c r="BK128" i="2"/>
  <c r="J126" i="2"/>
  <c r="J124" i="2"/>
  <c r="AS94" i="1"/>
  <c r="BK151" i="2"/>
  <c r="BK148" i="2"/>
  <c r="BK145" i="2"/>
  <c r="J141" i="2"/>
  <c r="J137" i="2"/>
  <c r="J135" i="2"/>
  <c r="J134" i="2"/>
  <c r="BK132" i="2"/>
  <c r="J130" i="2"/>
  <c r="J128" i="2"/>
  <c r="BK126" i="2"/>
  <c r="BK124" i="2"/>
  <c r="J151" i="2"/>
  <c r="J148" i="2"/>
  <c r="J145" i="2"/>
  <c r="J140" i="2"/>
  <c r="BK137" i="2"/>
  <c r="BK135" i="2"/>
  <c r="J133" i="2"/>
  <c r="BK131" i="2"/>
  <c r="BK129" i="2"/>
  <c r="BK127" i="2"/>
  <c r="BK125" i="2"/>
  <c r="BK154" i="2"/>
  <c r="J149" i="2"/>
  <c r="J146" i="2"/>
  <c r="BK143" i="2"/>
  <c r="BK140" i="2"/>
  <c r="BK138" i="2"/>
  <c r="BK136" i="2"/>
  <c r="BK133" i="2"/>
  <c r="J131" i="2"/>
  <c r="J129" i="2"/>
  <c r="J127" i="2"/>
  <c r="J125" i="2"/>
  <c r="BK139" i="2" l="1"/>
  <c r="J139" i="2" s="1"/>
  <c r="J97" i="2" s="1"/>
  <c r="P139" i="2"/>
  <c r="P123" i="2"/>
  <c r="R139" i="2"/>
  <c r="R123" i="2" s="1"/>
  <c r="R122" i="2" s="1"/>
  <c r="R121" i="2" s="1"/>
  <c r="T139" i="2"/>
  <c r="T123" i="2"/>
  <c r="T122" i="2" s="1"/>
  <c r="T121" i="2" s="1"/>
  <c r="BK144" i="2"/>
  <c r="J144" i="2"/>
  <c r="J99" i="2" s="1"/>
  <c r="P144" i="2"/>
  <c r="R144" i="2"/>
  <c r="T144" i="2"/>
  <c r="BK147" i="2"/>
  <c r="J147" i="2" s="1"/>
  <c r="J100" i="2" s="1"/>
  <c r="P147" i="2"/>
  <c r="R147" i="2"/>
  <c r="T147" i="2"/>
  <c r="BK142" i="2"/>
  <c r="J142" i="2" s="1"/>
  <c r="J98" i="2" s="1"/>
  <c r="BK150" i="2"/>
  <c r="J150" i="2" s="1"/>
  <c r="J101" i="2" s="1"/>
  <c r="BK153" i="2"/>
  <c r="J153" i="2"/>
  <c r="J103" i="2" s="1"/>
  <c r="J89" i="2"/>
  <c r="J90" i="2"/>
  <c r="BE124" i="2"/>
  <c r="BE126" i="2"/>
  <c r="BE129" i="2"/>
  <c r="BE132" i="2"/>
  <c r="BE134" i="2"/>
  <c r="BE135" i="2"/>
  <c r="BE137" i="2"/>
  <c r="BE138" i="2"/>
  <c r="BE143" i="2"/>
  <c r="BE149" i="2"/>
  <c r="BE154" i="2"/>
  <c r="BE125" i="2"/>
  <c r="BE127" i="2"/>
  <c r="BE128" i="2"/>
  <c r="BE130" i="2"/>
  <c r="BE131" i="2"/>
  <c r="BE133" i="2"/>
  <c r="BE136" i="2"/>
  <c r="BE140" i="2"/>
  <c r="BE141" i="2"/>
  <c r="BE145" i="2"/>
  <c r="BE146" i="2"/>
  <c r="BE148" i="2"/>
  <c r="BE151" i="2"/>
  <c r="F32" i="2"/>
  <c r="BA95" i="1" s="1"/>
  <c r="BA94" i="1" s="1"/>
  <c r="W30" i="1" s="1"/>
  <c r="F35" i="2"/>
  <c r="BD95" i="1"/>
  <c r="BD94" i="1" s="1"/>
  <c r="W33" i="1" s="1"/>
  <c r="J32" i="2"/>
  <c r="AW95" i="1" s="1"/>
  <c r="F34" i="2"/>
  <c r="BC95" i="1"/>
  <c r="BC94" i="1" s="1"/>
  <c r="W32" i="1" s="1"/>
  <c r="F33" i="2"/>
  <c r="BB95" i="1" s="1"/>
  <c r="BB94" i="1" s="1"/>
  <c r="AX94" i="1" s="1"/>
  <c r="P122" i="2" l="1"/>
  <c r="P121" i="2" s="1"/>
  <c r="AU95" i="1" s="1"/>
  <c r="AU94" i="1" s="1"/>
  <c r="BK123" i="2"/>
  <c r="J123" i="2" s="1"/>
  <c r="J96" i="2" s="1"/>
  <c r="BK152" i="2"/>
  <c r="J152" i="2" s="1"/>
  <c r="J102" i="2" s="1"/>
  <c r="AY94" i="1"/>
  <c r="F31" i="2"/>
  <c r="AZ95" i="1" s="1"/>
  <c r="AZ94" i="1" s="1"/>
  <c r="W29" i="1" s="1"/>
  <c r="AW94" i="1"/>
  <c r="AK30" i="1" s="1"/>
  <c r="W31" i="1"/>
  <c r="J31" i="2"/>
  <c r="AV95" i="1"/>
  <c r="AT95" i="1" s="1"/>
  <c r="BK122" i="2" l="1"/>
  <c r="J122" i="2" s="1"/>
  <c r="J95" i="2" s="1"/>
  <c r="AV94" i="1"/>
  <c r="AK29" i="1" s="1"/>
  <c r="BK121" i="2" l="1"/>
  <c r="J121" i="2" s="1"/>
  <c r="J94" i="2" s="1"/>
  <c r="AT94" i="1"/>
  <c r="J28" i="2" l="1"/>
  <c r="AG95" i="1" s="1"/>
  <c r="AG94" i="1" s="1"/>
  <c r="AK26" i="1" s="1"/>
  <c r="J37" i="2" l="1"/>
  <c r="AN95" i="1"/>
  <c r="AK35" i="1"/>
  <c r="AN94" i="1"/>
</calcChain>
</file>

<file path=xl/sharedStrings.xml><?xml version="1.0" encoding="utf-8"?>
<sst xmlns="http://schemas.openxmlformats.org/spreadsheetml/2006/main" count="645" uniqueCount="233">
  <si>
    <t>Export Komplet</t>
  </si>
  <si>
    <t/>
  </si>
  <si>
    <t>2.0</t>
  </si>
  <si>
    <t>False</t>
  </si>
  <si>
    <t>{58e8490a-4982-44c5-b603-29a7b449df19}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</si>
  <si>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</si>
  <si>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</si>
  <si>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</si>
  <si>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</si>
  <si>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</si>
  <si>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</si>
  <si>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</si>
  <si>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</si>
  <si>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0001</t>
  </si>
  <si>
    <t>Stavba:</t>
  </si>
  <si>
    <t>Rodinný park Radonice - čištění rybníku</t>
  </si>
  <si>
    <t>KSO:</t>
  </si>
  <si>
    <t>CC-CZ:</t>
  </si>
  <si>
    <t>Místo:</t>
  </si>
  <si>
    <t>Radonice</t>
  </si>
  <si>
    <t>Datum:</t>
  </si>
  <si>
    <t>10. 1. 2023</t>
  </si>
  <si>
    <t>Zadavatel:</t>
  </si>
  <si>
    <t>IČ:</t>
  </si>
  <si>
    <t>obec Radonice</t>
  </si>
  <si>
    <t>DIČ:</t>
  </si>
  <si>
    <t>Zhotovitel:</t>
  </si>
  <si>
    <t>28096878</t>
  </si>
  <si>
    <t>Dvořák stavební s.r.o.</t>
  </si>
  <si>
    <t>CZ28096878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</si>
  <si>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</si>
  <si>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</si>
  <si>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</si>
  <si>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</si>
  <si>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</si>
  <si>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</si>
  <si>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</si>
  <si>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</si>
  <si>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</si>
  <si>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</si>
  <si>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</si>
  <si>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</si>
  <si>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</si>
  <si>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</si>
  <si>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</si>
  <si>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</si>
  <si>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</si>
  <si>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</si>
  <si>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</si>
  <si>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</si>
  <si>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</si>
  <si>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</si>
  <si>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</si>
  <si>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</si>
  <si>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</si>
  <si>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</si>
  <si>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</si>
  <si>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</si>
  <si>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</si>
  <si>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</si>
  <si>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</si>
  <si>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</si>
  <si>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</si>
  <si>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</si>
  <si>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</si>
  <si>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</si>
  <si>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</si>
  <si>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</si>
  <si>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</si>
  <si>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</si>
  <si>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</si>
  <si>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</si>
  <si>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</si>
  <si>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</si>
  <si>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</si>
  <si>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</si>
  <si>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</si>
  <si>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</si>
  <si>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</si>
  <si>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</si>
  <si>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</si>
  <si>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</si>
  <si>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</si>
  <si>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</si>
  <si>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</si>
  <si>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</si>
  <si>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</si>
  <si>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</si>
  <si>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</si>
  <si>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</si>
  <si>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4 - Vodorovné konstrukce</t>
  </si>
  <si>
    <t xml:space="preserve">      99 - Staveništní přesun hmot</t>
  </si>
  <si>
    <t xml:space="preserve">    5 - Komunikace pozemní</t>
  </si>
  <si>
    <t xml:space="preserve">    997 - Přesun sutě</t>
  </si>
  <si>
    <t>VN - Vedlejší náklady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</si>
  <si>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</si>
  <si>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</si>
  <si>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</si>
  <si>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</si>
  <si>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</si>
  <si>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</si>
  <si>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</si>
  <si>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</si>
  <si>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</si>
  <si>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</si>
  <si>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</si>
  <si>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</si>
  <si>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</si>
  <si>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</si>
  <si>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</si>
  <si>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</si>
  <si>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</si>
  <si>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</si>
  <si>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</si>
  <si>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</si>
  <si>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111111104</t>
  </si>
  <si>
    <t>Odstranění rákosu ručně</t>
  </si>
  <si>
    <t>m2</t>
  </si>
  <si>
    <t>4</t>
  </si>
  <si>
    <t>1048612729</t>
  </si>
  <si>
    <t>115101201R00</t>
  </si>
  <si>
    <t>Čerpání vody na výšku do 10 m, přítok do 500 l/min</t>
  </si>
  <si>
    <t>h</t>
  </si>
  <si>
    <t>-988320168</t>
  </si>
  <si>
    <t>3</t>
  </si>
  <si>
    <t>115201301R00</t>
  </si>
  <si>
    <t>Montáž čerpací a odsávací stanice</t>
  </si>
  <si>
    <t>kus</t>
  </si>
  <si>
    <t>-1879499549</t>
  </si>
  <si>
    <t>115201311R00</t>
  </si>
  <si>
    <t>Demontáž čerpací a odsávací stanice</t>
  </si>
  <si>
    <t>-1668443687</t>
  </si>
  <si>
    <t>5</t>
  </si>
  <si>
    <t>122251103</t>
  </si>
  <si>
    <t>Odkopávky a prokopávky nezapažené v hornině třídy těžitelnosti I skupiny 3 objem do 100 m3 strojně</t>
  </si>
  <si>
    <t>m3</t>
  </si>
  <si>
    <t>-1502284427</t>
  </si>
  <si>
    <t>6</t>
  </si>
  <si>
    <t>122703602R00</t>
  </si>
  <si>
    <t>Odstranění nánosu při únosnosti dna 40 - 60 kPa</t>
  </si>
  <si>
    <t>-1436474121</t>
  </si>
  <si>
    <t>7</t>
  </si>
  <si>
    <t>124103101R00</t>
  </si>
  <si>
    <t>Vykopávky pro koryta vodotečí v hor. 2 do 1000 m3</t>
  </si>
  <si>
    <t>-1602788731</t>
  </si>
  <si>
    <t>8</t>
  </si>
  <si>
    <t>161101102.1</t>
  </si>
  <si>
    <t>Svislé přemístění nánosů, únos.dna přes 40 kPa hl výkopu do 4 m</t>
  </si>
  <si>
    <t>-1461276654</t>
  </si>
  <si>
    <t>9</t>
  </si>
  <si>
    <t>162253101</t>
  </si>
  <si>
    <t>Vodorovné přemístění nánosu z nádrží do 60 m při únosnosti dna přes 40 kPa</t>
  </si>
  <si>
    <t>-243189379</t>
  </si>
  <si>
    <t>10</t>
  </si>
  <si>
    <t>162253901</t>
  </si>
  <si>
    <t>Příplatek k vodorovnému přemístění nánosu při únosnosti dna přes 40 kPa ZKD 40 m přes 60 m</t>
  </si>
  <si>
    <t>1751208341</t>
  </si>
  <si>
    <t>11</t>
  </si>
  <si>
    <t>162601102R00</t>
  </si>
  <si>
    <t>Vodorovné přemístění výkopku z hor.1-4 do 5000 m</t>
  </si>
  <si>
    <t>-432343928</t>
  </si>
  <si>
    <t>13</t>
  </si>
  <si>
    <t>180400010RA0</t>
  </si>
  <si>
    <t>Založení trávníku lučního v rovině s dodáním osiva</t>
  </si>
  <si>
    <t>-1369455747</t>
  </si>
  <si>
    <t>14</t>
  </si>
  <si>
    <t>180400011RA0</t>
  </si>
  <si>
    <t>Založení trávníku lučního ve svahu s dodáním osiva</t>
  </si>
  <si>
    <t>155675087</t>
  </si>
  <si>
    <t>181301103R00</t>
  </si>
  <si>
    <t>Rozprostření ornice, rovina, tl. 15-20 cm,do 500m2</t>
  </si>
  <si>
    <t>1281514671</t>
  </si>
  <si>
    <t>16</t>
  </si>
  <si>
    <t>182301122R00</t>
  </si>
  <si>
    <t>Rozprostření ornice, svah, tl. 10-15 cm, do 500 m2</t>
  </si>
  <si>
    <t>2004542730</t>
  </si>
  <si>
    <t>Vodorovné konstrukce</t>
  </si>
  <si>
    <t>17</t>
  </si>
  <si>
    <t>461211711R00</t>
  </si>
  <si>
    <t>Patka dlažby lom.kamene, na sucho, bez výpl.spár</t>
  </si>
  <si>
    <t>331395560</t>
  </si>
  <si>
    <t>18</t>
  </si>
  <si>
    <t>464511111R00</t>
  </si>
  <si>
    <t>Pohoz z lom.kamene neupraveného tříděného z terénu</t>
  </si>
  <si>
    <t>-365450512</t>
  </si>
  <si>
    <t>99</t>
  </si>
  <si>
    <t>Staveništní přesun hmot</t>
  </si>
  <si>
    <t>19</t>
  </si>
  <si>
    <t>998331011R00</t>
  </si>
  <si>
    <t>Přesun hmot pro nádrže</t>
  </si>
  <si>
    <t>t</t>
  </si>
  <si>
    <t>-623546184</t>
  </si>
  <si>
    <t>Komunikace pozemní</t>
  </si>
  <si>
    <t>20</t>
  </si>
  <si>
    <t>564261011</t>
  </si>
  <si>
    <t>Podklad nebo podsyp ze štěrkopísku ŠP plochy do 100 m2 tl 200 mm</t>
  </si>
  <si>
    <t>-1308032477</t>
  </si>
  <si>
    <t>571908111</t>
  </si>
  <si>
    <t>Kryt vymývaným dekoračním kamenivem (kačírkem) tl 200 mm</t>
  </si>
  <si>
    <t>964676574</t>
  </si>
  <si>
    <t>997</t>
  </si>
  <si>
    <t>Přesun sutě</t>
  </si>
  <si>
    <t>22</t>
  </si>
  <si>
    <t>997321511</t>
  </si>
  <si>
    <t>Vodorovná doprava suti a vybouraných hmot po suchu do 1 km</t>
  </si>
  <si>
    <t>1531251006</t>
  </si>
  <si>
    <t>23</t>
  </si>
  <si>
    <t>997321519</t>
  </si>
  <si>
    <t>Příplatek ZKD 1 km vodorovné dopravy suti a vybouraných hmot po suchu</t>
  </si>
  <si>
    <t>-203296456</t>
  </si>
  <si>
    <t>VN</t>
  </si>
  <si>
    <t>Vedlejší náklady</t>
  </si>
  <si>
    <t>24</t>
  </si>
  <si>
    <t>GZS - 2%</t>
  </si>
  <si>
    <t>-</t>
  </si>
  <si>
    <t>1024</t>
  </si>
  <si>
    <t>733083785</t>
  </si>
  <si>
    <t>VRN</t>
  </si>
  <si>
    <t>Vedlejší rozpočtové náklady</t>
  </si>
  <si>
    <t>VRN4</t>
  </si>
  <si>
    <t>Inženýrská činnost</t>
  </si>
  <si>
    <t>25</t>
  </si>
  <si>
    <t>043203003</t>
  </si>
  <si>
    <t>Rozbory celkem</t>
  </si>
  <si>
    <t>ks</t>
  </si>
  <si>
    <t>389601161</t>
  </si>
  <si>
    <t>Radonice - opravy břehů rybníka v RPA</t>
  </si>
  <si>
    <t>Obec Radonice</t>
  </si>
  <si>
    <t>Na Skále 185, 250 73 Radonice</t>
  </si>
  <si>
    <t>Radonice - Rodinný park Amerika</t>
  </si>
  <si>
    <t>Datum: 28.2.2023</t>
  </si>
  <si>
    <t>IČ: 00240681</t>
  </si>
  <si>
    <t>KRYCÍ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</si>
</sst>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1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179" t="s">
        <v>13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R5" s="17"/>
      <c r="BS5" s="14" t="s">
        <v>6</v>
      </c>
    </row>
    <row r="6" spans="1:74" s="1" customFormat="1" ht="36.950000000000003" customHeight="1">
      <c r="B6" s="17"/>
      <c r="D6" s="22" t="s">
        <v>14</v>
      </c>
      <c r="K6" s="180" t="s">
        <v>15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R6" s="17"/>
      <c r="BS6" s="14" t="s">
        <v>6</v>
      </c>
    </row>
    <row r="7" spans="1:74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26</v>
      </c>
      <c r="AK13" s="23" t="s">
        <v>23</v>
      </c>
      <c r="AN13" s="21" t="s">
        <v>27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29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30</v>
      </c>
      <c r="AK16" s="23" t="s">
        <v>23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31</v>
      </c>
      <c r="AK17" s="23" t="s">
        <v>25</v>
      </c>
      <c r="AN17" s="21" t="s">
        <v>1</v>
      </c>
      <c r="AR17" s="17"/>
      <c r="BS17" s="14" t="s">
        <v>32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33</v>
      </c>
      <c r="AK19" s="23" t="s">
        <v>23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25</v>
      </c>
      <c r="AN20" s="21" t="s">
        <v>1</v>
      </c>
      <c r="AR20" s="17"/>
      <c r="BS20" s="14" t="s">
        <v>32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34</v>
      </c>
      <c r="AR22" s="17"/>
    </row>
    <row r="23" spans="1:71" s="1" customFormat="1" ht="16.5" customHeight="1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2">
        <f>ROUND(AG94,2)</f>
        <v>0</v>
      </c>
      <c r="AL26" s="183"/>
      <c r="AM26" s="183"/>
      <c r="AN26" s="183"/>
      <c r="AO26" s="18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4" t="s">
        <v>36</v>
      </c>
      <c r="M28" s="184"/>
      <c r="N28" s="184"/>
      <c r="O28" s="184"/>
      <c r="P28" s="184"/>
      <c r="Q28" s="26"/>
      <c r="R28" s="26"/>
      <c r="S28" s="26"/>
      <c r="T28" s="26"/>
      <c r="U28" s="26"/>
      <c r="V28" s="26"/>
      <c r="W28" s="184" t="s">
        <v>37</v>
      </c>
      <c r="X28" s="184"/>
      <c r="Y28" s="184"/>
      <c r="Z28" s="184"/>
      <c r="AA28" s="184"/>
      <c r="AB28" s="184"/>
      <c r="AC28" s="184"/>
      <c r="AD28" s="184"/>
      <c r="AE28" s="184"/>
      <c r="AF28" s="26"/>
      <c r="AG28" s="26"/>
      <c r="AH28" s="26"/>
      <c r="AI28" s="26"/>
      <c r="AJ28" s="26"/>
      <c r="AK28" s="184" t="s">
        <v>38</v>
      </c>
      <c r="AL28" s="184"/>
      <c r="AM28" s="184"/>
      <c r="AN28" s="184"/>
      <c r="AO28" s="184"/>
      <c r="AP28" s="26"/>
      <c r="AQ28" s="26"/>
      <c r="AR28" s="27"/>
      <c r="BE28" s="26"/>
    </row>
    <row r="29" spans="1:71" s="3" customFormat="1" ht="14.45" customHeight="1">
      <c r="B29" s="31"/>
      <c r="D29" s="23" t="s">
        <v>39</v>
      </c>
      <c r="F29" s="23" t="s">
        <v>40</v>
      </c>
      <c r="L29" s="169">
        <v>0.21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1"/>
    </row>
    <row r="30" spans="1:71" s="3" customFormat="1" ht="14.45" customHeight="1">
      <c r="B30" s="31"/>
      <c r="F30" s="23" t="s">
        <v>41</v>
      </c>
      <c r="L30" s="169">
        <v>0.15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1"/>
    </row>
    <row r="31" spans="1:71" s="3" customFormat="1" ht="14.45" hidden="1" customHeight="1">
      <c r="B31" s="31"/>
      <c r="F31" s="23" t="s">
        <v>42</v>
      </c>
      <c r="L31" s="169">
        <v>0.21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1"/>
    </row>
    <row r="32" spans="1:71" s="3" customFormat="1" ht="14.45" hidden="1" customHeight="1">
      <c r="B32" s="31"/>
      <c r="F32" s="23" t="s">
        <v>43</v>
      </c>
      <c r="L32" s="169">
        <v>0.15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1"/>
    </row>
    <row r="33" spans="1:57" s="3" customFormat="1" ht="14.45" hidden="1" customHeight="1">
      <c r="B33" s="31"/>
      <c r="F33" s="23" t="s">
        <v>44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45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46</v>
      </c>
      <c r="U35" s="34"/>
      <c r="V35" s="34"/>
      <c r="W35" s="34"/>
      <c r="X35" s="170" t="s">
        <v>47</v>
      </c>
      <c r="Y35" s="171"/>
      <c r="Z35" s="171"/>
      <c r="AA35" s="171"/>
      <c r="AB35" s="171"/>
      <c r="AC35" s="34"/>
      <c r="AD35" s="34"/>
      <c r="AE35" s="34"/>
      <c r="AF35" s="34"/>
      <c r="AG35" s="34"/>
      <c r="AH35" s="34"/>
      <c r="AI35" s="34"/>
      <c r="AJ35" s="34"/>
      <c r="AK35" s="172">
        <f>SUM(AK26:AK33)</f>
        <v>0</v>
      </c>
      <c r="AL35" s="171"/>
      <c r="AM35" s="171"/>
      <c r="AN35" s="171"/>
      <c r="AO35" s="17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49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50</v>
      </c>
      <c r="AI60" s="29"/>
      <c r="AJ60" s="29"/>
      <c r="AK60" s="29"/>
      <c r="AL60" s="29"/>
      <c r="AM60" s="39" t="s">
        <v>51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53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51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50</v>
      </c>
      <c r="AI75" s="29"/>
      <c r="AJ75" s="29"/>
      <c r="AK75" s="29"/>
      <c r="AL75" s="29"/>
      <c r="AM75" s="39" t="s">
        <v>51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54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12</v>
      </c>
      <c r="L84" s="4" t="str">
        <f>K5</f>
        <v>0001</v>
      </c>
      <c r="AR84" s="45"/>
    </row>
    <row r="85" spans="1:90" s="5" customFormat="1" ht="36.950000000000003" customHeight="1">
      <c r="B85" s="46"/>
      <c r="C85" s="47" t="s">
        <v>14</v>
      </c>
      <c r="L85" s="158" t="str">
        <f>K6</f>
        <v>Rodinný park Radonice - čištění rybníku</v>
      </c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Radonice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60" t="str">
        <f>IF(AN8= "","",AN8)</f>
        <v>10. 1. 2023</v>
      </c>
      <c r="AN87" s="160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Radonice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30</v>
      </c>
      <c r="AJ89" s="26"/>
      <c r="AK89" s="26"/>
      <c r="AL89" s="26"/>
      <c r="AM89" s="161" t="str">
        <f>IF(E17="","",E17)</f>
        <v xml:space="preserve"> </v>
      </c>
      <c r="AN89" s="162"/>
      <c r="AO89" s="162"/>
      <c r="AP89" s="162"/>
      <c r="AQ89" s="26"/>
      <c r="AR89" s="27"/>
      <c r="AS89" s="163" t="s">
        <v>55</v>
      </c>
      <c r="AT89" s="16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26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Dvořák stavební s.r.o.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33</v>
      </c>
      <c r="AJ90" s="26"/>
      <c r="AK90" s="26"/>
      <c r="AL90" s="26"/>
      <c r="AM90" s="161" t="str">
        <f>IF(E20="","",E20)</f>
        <v xml:space="preserve"> </v>
      </c>
      <c r="AN90" s="162"/>
      <c r="AO90" s="162"/>
      <c r="AP90" s="162"/>
      <c r="AQ90" s="26"/>
      <c r="AR90" s="27"/>
      <c r="AS90" s="165"/>
      <c r="AT90" s="16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5"/>
      <c r="AT91" s="16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53" t="s">
        <v>56</v>
      </c>
      <c r="D92" s="154"/>
      <c r="E92" s="154"/>
      <c r="F92" s="154"/>
      <c r="G92" s="154"/>
      <c r="H92" s="54"/>
      <c r="I92" s="155" t="s">
        <v>57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6" t="s">
        <v>58</v>
      </c>
      <c r="AH92" s="154"/>
      <c r="AI92" s="154"/>
      <c r="AJ92" s="154"/>
      <c r="AK92" s="154"/>
      <c r="AL92" s="154"/>
      <c r="AM92" s="154"/>
      <c r="AN92" s="155" t="s">
        <v>59</v>
      </c>
      <c r="AO92" s="154"/>
      <c r="AP92" s="157"/>
      <c r="AQ92" s="55" t="s">
        <v>60</v>
      </c>
      <c r="AR92" s="27"/>
      <c r="AS92" s="56" t="s">
        <v>61</v>
      </c>
      <c r="AT92" s="57" t="s">
        <v>62</v>
      </c>
      <c r="AU92" s="57" t="s">
        <v>63</v>
      </c>
      <c r="AV92" s="57" t="s">
        <v>64</v>
      </c>
      <c r="AW92" s="57" t="s">
        <v>65</v>
      </c>
      <c r="AX92" s="57" t="s">
        <v>66</v>
      </c>
      <c r="AY92" s="57" t="s">
        <v>67</v>
      </c>
      <c r="AZ92" s="57" t="s">
        <v>68</v>
      </c>
      <c r="BA92" s="57" t="s">
        <v>69</v>
      </c>
      <c r="BB92" s="57" t="s">
        <v>70</v>
      </c>
      <c r="BC92" s="57" t="s">
        <v>71</v>
      </c>
      <c r="BD92" s="58" t="s">
        <v>72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757.87847999999997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74</v>
      </c>
      <c r="BT94" s="71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0" s="7" customFormat="1" ht="16.5" customHeight="1">
      <c r="A95" s="72" t="s">
        <v>78</v>
      </c>
      <c r="B95" s="73"/>
      <c r="C95" s="74"/>
      <c r="D95" s="176" t="s">
        <v>13</v>
      </c>
      <c r="E95" s="176"/>
      <c r="F95" s="176"/>
      <c r="G95" s="176"/>
      <c r="H95" s="176"/>
      <c r="I95" s="75"/>
      <c r="J95" s="176" t="s">
        <v>15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'0001 - Rodinný park Radonice'!J28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6" t="s">
        <v>79</v>
      </c>
      <c r="AR95" s="73"/>
      <c r="AS95" s="77">
        <v>0</v>
      </c>
      <c r="AT95" s="78">
        <f>ROUND(SUM(AV95:AW95),2)</f>
        <v>0</v>
      </c>
      <c r="AU95" s="79">
        <f>'0001 - Rodinný park Radonice'!P121</f>
        <v>757.87847999999997</v>
      </c>
      <c r="AV95" s="78">
        <f>'0001 - Rodinný park Radonice'!J31</f>
        <v>0</v>
      </c>
      <c r="AW95" s="78">
        <f>'0001 - Rodinný park Radonice'!J32</f>
        <v>0</v>
      </c>
      <c r="AX95" s="78">
        <f>'0001 - Rodinný park Radonice'!J33</f>
        <v>0</v>
      </c>
      <c r="AY95" s="78">
        <f>'0001 - Rodinný park Radonice'!J34</f>
        <v>0</v>
      </c>
      <c r="AZ95" s="78">
        <f>'0001 - Rodinný park Radonice'!F31</f>
        <v>0</v>
      </c>
      <c r="BA95" s="78">
        <f>'0001 - Rodinný park Radonice'!F32</f>
        <v>0</v>
      </c>
      <c r="BB95" s="78">
        <f>'0001 - Rodinný park Radonice'!F33</f>
        <v>0</v>
      </c>
      <c r="BC95" s="78">
        <f>'0001 - Rodinný park Radonice'!F34</f>
        <v>0</v>
      </c>
      <c r="BD95" s="80">
        <f>'0001 - Rodinný park Radonice'!F35</f>
        <v>0</v>
      </c>
      <c r="BT95" s="81" t="s">
        <v>80</v>
      </c>
      <c r="BU95" s="81" t="s">
        <v>81</v>
      </c>
      <c r="BV95" s="81" t="s">
        <v>76</v>
      </c>
      <c r="BW95" s="81" t="s">
        <v>4</v>
      </c>
      <c r="BX95" s="81" t="s">
        <v>77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001 - Rodinný park Rado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tabSelected="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5.16406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20.25" customHeight="1">
      <c r="L2" s="151" t="s">
        <v>5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AT2" s="14" t="s">
        <v>4</v>
      </c>
    </row>
    <row r="3" spans="1:46" s="1" customFormat="1" ht="20.2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0.25" customHeight="1">
      <c r="B4" s="17"/>
      <c r="D4" s="18" t="s">
        <v>232</v>
      </c>
      <c r="L4" s="17"/>
      <c r="M4" s="83" t="s">
        <v>10</v>
      </c>
      <c r="AT4" s="14" t="s">
        <v>3</v>
      </c>
    </row>
    <row r="5" spans="1:46" s="1" customFormat="1" ht="20.25" customHeight="1">
      <c r="B5" s="17"/>
      <c r="L5" s="17"/>
    </row>
    <row r="6" spans="1:46" s="2" customFormat="1" ht="20.25" customHeight="1">
      <c r="A6" s="26"/>
      <c r="B6" s="27"/>
      <c r="C6" s="26"/>
      <c r="D6" s="23" t="s">
        <v>14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20.25" customHeight="1">
      <c r="A7" s="26"/>
      <c r="B7" s="27"/>
      <c r="C7" s="26"/>
      <c r="D7" s="26"/>
      <c r="E7" s="158" t="s">
        <v>226</v>
      </c>
      <c r="F7" s="185"/>
      <c r="G7" s="185"/>
      <c r="H7" s="185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 ht="20.25" customHeigh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0.25" customHeight="1">
      <c r="A9" s="26"/>
      <c r="B9" s="27"/>
      <c r="C9" s="26"/>
      <c r="D9" s="23" t="s">
        <v>16</v>
      </c>
      <c r="E9" s="26"/>
      <c r="F9" s="21" t="s">
        <v>1</v>
      </c>
      <c r="G9" s="26"/>
      <c r="H9" s="26"/>
      <c r="I9" s="23" t="s">
        <v>17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20.25" customHeight="1">
      <c r="A10" s="26"/>
      <c r="B10" s="27"/>
      <c r="C10" s="26"/>
      <c r="D10" s="23" t="s">
        <v>18</v>
      </c>
      <c r="E10" s="26"/>
      <c r="F10" s="21" t="s">
        <v>229</v>
      </c>
      <c r="G10" s="26"/>
      <c r="H10" s="26"/>
      <c r="I10" s="23" t="s">
        <v>230</v>
      </c>
      <c r="J10" s="49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20.25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20.25" customHeight="1">
      <c r="A12" s="26"/>
      <c r="B12" s="27"/>
      <c r="C12" s="26"/>
      <c r="D12" s="23" t="s">
        <v>22</v>
      </c>
      <c r="E12" s="26"/>
      <c r="F12" s="26"/>
      <c r="G12" s="26"/>
      <c r="H12" s="26"/>
      <c r="I12" s="23" t="s">
        <v>231</v>
      </c>
      <c r="J12" s="21" t="s">
        <v>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20.25" customHeight="1">
      <c r="A13" s="26"/>
      <c r="B13" s="27"/>
      <c r="C13" s="26"/>
      <c r="D13" s="26"/>
      <c r="E13" s="21" t="s">
        <v>227</v>
      </c>
      <c r="F13" s="26"/>
      <c r="G13" s="26"/>
      <c r="H13" s="26"/>
      <c r="I13" s="23" t="s">
        <v>25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20.25" customHeight="1">
      <c r="A14" s="26"/>
      <c r="B14" s="27"/>
      <c r="C14" s="26"/>
      <c r="D14" s="26"/>
      <c r="E14" s="26" t="s">
        <v>228</v>
      </c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20.25" customHeight="1">
      <c r="A15" s="26"/>
      <c r="B15" s="27"/>
      <c r="C15" s="26"/>
      <c r="D15" s="23" t="s">
        <v>26</v>
      </c>
      <c r="E15" s="26"/>
      <c r="F15" s="26"/>
      <c r="G15" s="26"/>
      <c r="H15" s="26"/>
      <c r="I15" s="23" t="s">
        <v>23</v>
      </c>
      <c r="J15" s="21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20.25" customHeight="1">
      <c r="A16" s="26"/>
      <c r="B16" s="27"/>
      <c r="C16" s="26"/>
      <c r="D16" s="26"/>
      <c r="E16" s="21"/>
      <c r="F16" s="26"/>
      <c r="G16" s="26"/>
      <c r="H16" s="26"/>
      <c r="I16" s="23" t="s">
        <v>25</v>
      </c>
      <c r="J16" s="21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20.2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20.25" customHeight="1">
      <c r="A18" s="26"/>
      <c r="B18" s="27"/>
      <c r="C18" s="26"/>
      <c r="D18" s="23" t="s">
        <v>30</v>
      </c>
      <c r="E18" s="26"/>
      <c r="F18" s="26"/>
      <c r="G18" s="26"/>
      <c r="H18" s="26"/>
      <c r="I18" s="23" t="s">
        <v>23</v>
      </c>
      <c r="J18" s="21" t="str">
        <f>IF('Rekapitulace stavby'!AN16="","",'Rekapitulace stavby'!AN16)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20.25" customHeight="1">
      <c r="A19" s="26"/>
      <c r="B19" s="27"/>
      <c r="C19" s="26"/>
      <c r="D19" s="26"/>
      <c r="E19" s="21" t="str">
        <f>IF('Rekapitulace stavby'!E17="","",'Rekapitulace stavby'!E17)</f>
        <v xml:space="preserve"> </v>
      </c>
      <c r="F19" s="26"/>
      <c r="G19" s="26"/>
      <c r="H19" s="26"/>
      <c r="I19" s="23" t="s">
        <v>25</v>
      </c>
      <c r="J19" s="21" t="str">
        <f>IF('Rekapitulace stavby'!AN17="","",'Rekapitulace stavby'!AN17)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20.2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20.25" customHeight="1">
      <c r="A21" s="26"/>
      <c r="B21" s="27"/>
      <c r="C21" s="26"/>
      <c r="D21" s="23" t="s">
        <v>33</v>
      </c>
      <c r="E21" s="26"/>
      <c r="F21" s="26"/>
      <c r="G21" s="26"/>
      <c r="H21" s="26"/>
      <c r="I21" s="23" t="s">
        <v>23</v>
      </c>
      <c r="J21" s="21" t="str">
        <f>IF('Rekapitulace stavby'!AN19="","",'Rekapitulace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20.25" customHeight="1">
      <c r="A22" s="26"/>
      <c r="B22" s="27"/>
      <c r="C22" s="26"/>
      <c r="D22" s="26"/>
      <c r="E22" s="21" t="str">
        <f>IF('Rekapitulace stavby'!E20="","",'Rekapitulace stavby'!E20)</f>
        <v xml:space="preserve"> </v>
      </c>
      <c r="F22" s="26"/>
      <c r="G22" s="26"/>
      <c r="H22" s="26"/>
      <c r="I22" s="23" t="s">
        <v>25</v>
      </c>
      <c r="J22" s="21" t="str">
        <f>IF('Rekapitulace stavby'!AN20="","",'Rekapitulace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20.2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20.25" customHeight="1">
      <c r="A24" s="26"/>
      <c r="B24" s="27"/>
      <c r="C24" s="26"/>
      <c r="D24" s="23" t="s">
        <v>34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20.25" customHeight="1">
      <c r="A25" s="84"/>
      <c r="B25" s="85"/>
      <c r="C25" s="84"/>
      <c r="D25" s="84"/>
      <c r="E25" s="181" t="s">
        <v>1</v>
      </c>
      <c r="F25" s="181"/>
      <c r="G25" s="181"/>
      <c r="H25" s="181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20.2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20.2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0.25" customHeight="1">
      <c r="A28" s="26"/>
      <c r="B28" s="27"/>
      <c r="C28" s="26"/>
      <c r="D28" s="87" t="s">
        <v>35</v>
      </c>
      <c r="E28" s="26"/>
      <c r="F28" s="26"/>
      <c r="G28" s="26"/>
      <c r="H28" s="26"/>
      <c r="I28" s="26"/>
      <c r="J28" s="65">
        <f>ROUND(J121,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0.2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0.25" customHeight="1">
      <c r="A30" s="26"/>
      <c r="B30" s="27"/>
      <c r="C30" s="26"/>
      <c r="D30" s="26"/>
      <c r="E30" s="26"/>
      <c r="F30" s="30" t="s">
        <v>37</v>
      </c>
      <c r="G30" s="26"/>
      <c r="H30" s="26"/>
      <c r="I30" s="30" t="s">
        <v>36</v>
      </c>
      <c r="J30" s="30" t="s">
        <v>38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20.25" customHeight="1">
      <c r="A31" s="26"/>
      <c r="B31" s="27"/>
      <c r="C31" s="26"/>
      <c r="D31" s="88" t="s">
        <v>39</v>
      </c>
      <c r="E31" s="23" t="s">
        <v>40</v>
      </c>
      <c r="F31" s="89">
        <f>ROUND((SUM(BE121:BE154)),  2)</f>
        <v>0</v>
      </c>
      <c r="G31" s="26"/>
      <c r="H31" s="26"/>
      <c r="I31" s="90">
        <v>0.21</v>
      </c>
      <c r="J31" s="89">
        <f>ROUND(((SUM(BE121:BE154))*I31),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0.25" customHeight="1">
      <c r="A32" s="26"/>
      <c r="B32" s="27"/>
      <c r="C32" s="26"/>
      <c r="D32" s="26"/>
      <c r="E32" s="23" t="s">
        <v>41</v>
      </c>
      <c r="F32" s="89">
        <f>ROUND((SUM(BF121:BF154)),  2)</f>
        <v>0</v>
      </c>
      <c r="G32" s="26"/>
      <c r="H32" s="26"/>
      <c r="I32" s="90">
        <v>0.15</v>
      </c>
      <c r="J32" s="89">
        <f>ROUND(((SUM(BF121:BF154))*I32),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20.25" customHeight="1">
      <c r="A33" s="26"/>
      <c r="B33" s="27"/>
      <c r="C33" s="26"/>
      <c r="D33" s="26"/>
      <c r="E33" s="23" t="s">
        <v>42</v>
      </c>
      <c r="F33" s="89">
        <f>ROUND((SUM(BG121:BG154)),  2)</f>
        <v>0</v>
      </c>
      <c r="G33" s="26"/>
      <c r="H33" s="26"/>
      <c r="I33" s="90">
        <v>0.21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0.25" customHeight="1">
      <c r="A34" s="26"/>
      <c r="B34" s="27"/>
      <c r="C34" s="26"/>
      <c r="D34" s="26"/>
      <c r="E34" s="23" t="s">
        <v>43</v>
      </c>
      <c r="F34" s="89">
        <f>ROUND((SUM(BH121:BH154)),  2)</f>
        <v>0</v>
      </c>
      <c r="G34" s="26"/>
      <c r="H34" s="26"/>
      <c r="I34" s="90">
        <v>0.15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20.25" customHeight="1">
      <c r="A35" s="26"/>
      <c r="B35" s="27"/>
      <c r="C35" s="26"/>
      <c r="D35" s="26"/>
      <c r="E35" s="23" t="s">
        <v>44</v>
      </c>
      <c r="F35" s="89">
        <f>ROUND((SUM(BI121:BI154)),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20.2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0.25" customHeight="1">
      <c r="A37" s="26"/>
      <c r="B37" s="27"/>
      <c r="C37" s="91"/>
      <c r="D37" s="92" t="s">
        <v>45</v>
      </c>
      <c r="E37" s="54"/>
      <c r="F37" s="54"/>
      <c r="G37" s="93" t="s">
        <v>46</v>
      </c>
      <c r="H37" s="94" t="s">
        <v>47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20.2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20.25" customHeight="1">
      <c r="B39" s="17"/>
      <c r="L39" s="17"/>
    </row>
    <row r="40" spans="1:31" s="1" customFormat="1" ht="20.25" customHeight="1">
      <c r="B40" s="17"/>
      <c r="L40" s="17"/>
    </row>
    <row r="41" spans="1:31" s="1" customFormat="1" ht="20.25" customHeight="1">
      <c r="B41" s="17"/>
      <c r="L41" s="17"/>
    </row>
    <row r="42" spans="1:31" s="1" customFormat="1" ht="20.25" customHeight="1">
      <c r="B42" s="17"/>
      <c r="L42" s="17"/>
    </row>
    <row r="43" spans="1:31" s="1" customFormat="1" ht="20.25" customHeight="1">
      <c r="B43" s="17"/>
      <c r="L43" s="17"/>
    </row>
    <row r="44" spans="1:31" s="1" customFormat="1" ht="20.25" customHeight="1">
      <c r="B44" s="17"/>
      <c r="L44" s="17"/>
    </row>
    <row r="45" spans="1:31" s="1" customFormat="1" ht="20.25" customHeight="1">
      <c r="B45" s="17"/>
      <c r="L45" s="17"/>
    </row>
    <row r="46" spans="1:31" s="1" customFormat="1" ht="20.25" customHeight="1">
      <c r="B46" s="17"/>
      <c r="L46" s="17"/>
    </row>
    <row r="47" spans="1:31" s="1" customFormat="1" ht="20.25" customHeight="1">
      <c r="B47" s="17"/>
      <c r="L47" s="17"/>
    </row>
    <row r="48" spans="1:31" s="1" customFormat="1" ht="20.25" customHeight="1">
      <c r="B48" s="17"/>
      <c r="L48" s="17"/>
    </row>
    <row r="49" spans="1:31" s="1" customFormat="1" ht="20.25" customHeight="1">
      <c r="B49" s="17"/>
      <c r="L49" s="17"/>
    </row>
    <row r="50" spans="1:31" s="2" customFormat="1" ht="20.25" customHeight="1">
      <c r="B50" s="36"/>
      <c r="D50" s="37" t="s">
        <v>48</v>
      </c>
      <c r="E50" s="38"/>
      <c r="F50" s="38"/>
      <c r="G50" s="37" t="s">
        <v>49</v>
      </c>
      <c r="H50" s="38"/>
      <c r="I50" s="38"/>
      <c r="J50" s="38"/>
      <c r="K50" s="38"/>
      <c r="L50" s="36"/>
    </row>
    <row r="51" spans="1:31" ht="20.25" customHeight="1">
      <c r="B51" s="17"/>
      <c r="L51" s="17"/>
    </row>
    <row r="52" spans="1:31" ht="20.25" customHeight="1">
      <c r="B52" s="17"/>
      <c r="L52" s="17"/>
    </row>
    <row r="53" spans="1:31" ht="20.25" customHeight="1">
      <c r="B53" s="17"/>
      <c r="L53" s="17"/>
    </row>
    <row r="54" spans="1:31" ht="20.25" customHeight="1">
      <c r="B54" s="17"/>
      <c r="L54" s="17"/>
    </row>
    <row r="55" spans="1:31" ht="20.25" customHeight="1">
      <c r="B55" s="17"/>
      <c r="L55" s="17"/>
    </row>
    <row r="56" spans="1:31" ht="20.25" customHeight="1">
      <c r="B56" s="17"/>
      <c r="L56" s="17"/>
    </row>
    <row r="57" spans="1:31" ht="20.25" customHeight="1">
      <c r="B57" s="17"/>
      <c r="L57" s="17"/>
    </row>
    <row r="58" spans="1:31" ht="20.25" customHeight="1">
      <c r="B58" s="17"/>
      <c r="L58" s="17"/>
    </row>
    <row r="59" spans="1:31" ht="20.25" customHeight="1">
      <c r="B59" s="17"/>
      <c r="L59" s="17"/>
    </row>
    <row r="60" spans="1:31" ht="20.25" customHeight="1">
      <c r="B60" s="17"/>
      <c r="L60" s="17"/>
    </row>
    <row r="61" spans="1:31" s="2" customFormat="1" ht="20.25" customHeight="1">
      <c r="A61" s="26"/>
      <c r="B61" s="27"/>
      <c r="C61" s="26"/>
      <c r="D61" s="39" t="s">
        <v>50</v>
      </c>
      <c r="E61" s="29"/>
      <c r="F61" s="97" t="s">
        <v>51</v>
      </c>
      <c r="G61" s="39" t="s">
        <v>50</v>
      </c>
      <c r="H61" s="29"/>
      <c r="I61" s="29"/>
      <c r="J61" s="98" t="s">
        <v>51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20.25" customHeight="1">
      <c r="B62" s="17"/>
      <c r="L62" s="17"/>
    </row>
    <row r="63" spans="1:31" ht="20.25" customHeight="1">
      <c r="B63" s="17"/>
      <c r="L63" s="17"/>
    </row>
    <row r="64" spans="1:31" ht="20.25" customHeight="1">
      <c r="B64" s="17"/>
      <c r="L64" s="17"/>
    </row>
    <row r="65" spans="1:31" s="2" customFormat="1" ht="20.25" customHeight="1">
      <c r="A65" s="26"/>
      <c r="B65" s="27"/>
      <c r="C65" s="26"/>
      <c r="D65" s="37" t="s">
        <v>52</v>
      </c>
      <c r="E65" s="40"/>
      <c r="F65" s="40"/>
      <c r="G65" s="37" t="s">
        <v>53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20.25" customHeight="1">
      <c r="B66" s="17"/>
      <c r="L66" s="17"/>
    </row>
    <row r="67" spans="1:31" ht="20.25" customHeight="1">
      <c r="B67" s="17"/>
      <c r="L67" s="17"/>
    </row>
    <row r="68" spans="1:31" ht="20.25" customHeight="1">
      <c r="B68" s="17"/>
      <c r="L68" s="17"/>
    </row>
    <row r="69" spans="1:31" ht="20.25" customHeight="1">
      <c r="B69" s="17"/>
      <c r="L69" s="17"/>
    </row>
    <row r="70" spans="1:31" ht="20.25" customHeight="1">
      <c r="B70" s="17"/>
      <c r="L70" s="17"/>
    </row>
    <row r="71" spans="1:31" ht="20.25" customHeight="1">
      <c r="B71" s="17"/>
      <c r="L71" s="17"/>
    </row>
    <row r="72" spans="1:31" ht="20.25" customHeight="1">
      <c r="B72" s="17"/>
      <c r="L72" s="17"/>
    </row>
    <row r="73" spans="1:31" ht="20.25" customHeight="1">
      <c r="B73" s="17"/>
      <c r="L73" s="17"/>
    </row>
    <row r="74" spans="1:31" ht="20.25" customHeight="1">
      <c r="B74" s="17"/>
      <c r="L74" s="17"/>
    </row>
    <row r="75" spans="1:31" ht="20.25" customHeight="1">
      <c r="B75" s="17"/>
      <c r="L75" s="17"/>
    </row>
    <row r="76" spans="1:31" s="2" customFormat="1" ht="20.25" customHeight="1">
      <c r="A76" s="26"/>
      <c r="B76" s="27"/>
      <c r="C76" s="26"/>
      <c r="D76" s="39" t="s">
        <v>50</v>
      </c>
      <c r="E76" s="29"/>
      <c r="F76" s="97" t="s">
        <v>51</v>
      </c>
      <c r="G76" s="39" t="s">
        <v>50</v>
      </c>
      <c r="H76" s="29"/>
      <c r="I76" s="29"/>
      <c r="J76" s="98" t="s">
        <v>51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20.2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20.25" customHeight="1"/>
    <row r="79" spans="1:31" ht="20.25" customHeight="1"/>
    <row r="80" spans="1:31" ht="20.25" customHeight="1"/>
    <row r="81" spans="1:47" s="2" customFormat="1" ht="20.2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0.25" customHeight="1">
      <c r="A82" s="26"/>
      <c r="B82" s="27"/>
      <c r="C82" s="18" t="s">
        <v>83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58" t="str">
        <f>E7</f>
        <v>Radonice - opravy břehů rybníka v RPA</v>
      </c>
      <c r="F85" s="185"/>
      <c r="G85" s="185"/>
      <c r="H85" s="185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18</v>
      </c>
      <c r="D87" s="26"/>
      <c r="E87" s="26"/>
      <c r="F87" s="21" t="str">
        <f>F10</f>
        <v>Radonice - Rodinný park Amerika</v>
      </c>
      <c r="G87" s="26"/>
      <c r="H87" s="26"/>
      <c r="I87" s="23" t="s">
        <v>20</v>
      </c>
      <c r="J87" s="49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22</v>
      </c>
      <c r="D89" s="26"/>
      <c r="E89" s="26"/>
      <c r="F89" s="21" t="str">
        <f>E13</f>
        <v>Obec Radonice</v>
      </c>
      <c r="G89" s="26"/>
      <c r="H89" s="26"/>
      <c r="I89" s="23" t="s">
        <v>30</v>
      </c>
      <c r="J89" s="24" t="str">
        <f>E19</f>
        <v xml:space="preserve"> 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26</v>
      </c>
      <c r="D90" s="26"/>
      <c r="E90" s="26"/>
      <c r="F90" s="21"/>
      <c r="G90" s="26"/>
      <c r="H90" s="26"/>
      <c r="I90" s="23" t="s">
        <v>33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84</v>
      </c>
      <c r="D92" s="91"/>
      <c r="E92" s="91"/>
      <c r="F92" s="91"/>
      <c r="G92" s="91"/>
      <c r="H92" s="91"/>
      <c r="I92" s="91"/>
      <c r="J92" s="100" t="s">
        <v>85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86</v>
      </c>
      <c r="D94" s="26"/>
      <c r="E94" s="26"/>
      <c r="F94" s="26"/>
      <c r="G94" s="26"/>
      <c r="H94" s="26"/>
      <c r="I94" s="26"/>
      <c r="J94" s="65">
        <f>J121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87</v>
      </c>
    </row>
    <row r="95" spans="1:47" s="9" customFormat="1" ht="24.95" customHeight="1">
      <c r="B95" s="102"/>
      <c r="D95" s="103" t="s">
        <v>88</v>
      </c>
      <c r="E95" s="104"/>
      <c r="F95" s="104"/>
      <c r="G95" s="104"/>
      <c r="H95" s="104"/>
      <c r="I95" s="104"/>
      <c r="J95" s="105">
        <f>J122</f>
        <v>0</v>
      </c>
      <c r="L95" s="102"/>
    </row>
    <row r="96" spans="1:47" s="10" customFormat="1" ht="19.899999999999999" customHeight="1">
      <c r="B96" s="106"/>
      <c r="D96" s="107" t="s">
        <v>89</v>
      </c>
      <c r="E96" s="108"/>
      <c r="F96" s="108"/>
      <c r="G96" s="108"/>
      <c r="H96" s="108"/>
      <c r="I96" s="108"/>
      <c r="J96" s="109">
        <f>J123</f>
        <v>0</v>
      </c>
      <c r="L96" s="106"/>
    </row>
    <row r="97" spans="1:31" s="10" customFormat="1" ht="14.85" customHeight="1">
      <c r="B97" s="106"/>
      <c r="D97" s="107" t="s">
        <v>90</v>
      </c>
      <c r="E97" s="108"/>
      <c r="F97" s="108"/>
      <c r="G97" s="108"/>
      <c r="H97" s="108"/>
      <c r="I97" s="108"/>
      <c r="J97" s="109">
        <f>J139</f>
        <v>0</v>
      </c>
      <c r="L97" s="106"/>
    </row>
    <row r="98" spans="1:31" s="10" customFormat="1" ht="14.85" customHeight="1">
      <c r="B98" s="106"/>
      <c r="D98" s="107" t="s">
        <v>91</v>
      </c>
      <c r="E98" s="108"/>
      <c r="F98" s="108"/>
      <c r="G98" s="108"/>
      <c r="H98" s="108"/>
      <c r="I98" s="108"/>
      <c r="J98" s="109">
        <f>J142</f>
        <v>0</v>
      </c>
      <c r="L98" s="106"/>
    </row>
    <row r="99" spans="1:31" s="10" customFormat="1" ht="19.899999999999999" customHeight="1">
      <c r="B99" s="106"/>
      <c r="D99" s="107" t="s">
        <v>92</v>
      </c>
      <c r="E99" s="108"/>
      <c r="F99" s="108"/>
      <c r="G99" s="108"/>
      <c r="H99" s="108"/>
      <c r="I99" s="108"/>
      <c r="J99" s="109">
        <f>J144</f>
        <v>0</v>
      </c>
      <c r="L99" s="106"/>
    </row>
    <row r="100" spans="1:31" s="10" customFormat="1" ht="19.899999999999999" customHeight="1">
      <c r="B100" s="106"/>
      <c r="D100" s="107" t="s">
        <v>93</v>
      </c>
      <c r="E100" s="108"/>
      <c r="F100" s="108"/>
      <c r="G100" s="108"/>
      <c r="H100" s="108"/>
      <c r="I100" s="108"/>
      <c r="J100" s="109">
        <f>J147</f>
        <v>0</v>
      </c>
      <c r="L100" s="106"/>
    </row>
    <row r="101" spans="1:31" s="9" customFormat="1" ht="24.95" customHeight="1">
      <c r="B101" s="102"/>
      <c r="D101" s="103" t="s">
        <v>94</v>
      </c>
      <c r="E101" s="104"/>
      <c r="F101" s="104"/>
      <c r="G101" s="104"/>
      <c r="H101" s="104"/>
      <c r="I101" s="104"/>
      <c r="J101" s="105">
        <f>J150</f>
        <v>0</v>
      </c>
      <c r="L101" s="102"/>
    </row>
    <row r="102" spans="1:31" s="9" customFormat="1" ht="24.95" customHeight="1">
      <c r="B102" s="102"/>
      <c r="D102" s="103" t="s">
        <v>95</v>
      </c>
      <c r="E102" s="104"/>
      <c r="F102" s="104"/>
      <c r="G102" s="104"/>
      <c r="H102" s="104"/>
      <c r="I102" s="104"/>
      <c r="J102" s="105">
        <f>J152</f>
        <v>0</v>
      </c>
      <c r="L102" s="102"/>
    </row>
    <row r="103" spans="1:31" s="10" customFormat="1" ht="19.899999999999999" customHeight="1">
      <c r="B103" s="106"/>
      <c r="D103" s="107" t="s">
        <v>96</v>
      </c>
      <c r="E103" s="108"/>
      <c r="F103" s="108"/>
      <c r="G103" s="108"/>
      <c r="H103" s="108"/>
      <c r="I103" s="108"/>
      <c r="J103" s="109">
        <f>J153</f>
        <v>0</v>
      </c>
      <c r="L103" s="106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97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14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58" t="str">
        <f>E7</f>
        <v>Radonice - opravy břehů rybníka v RPA</v>
      </c>
      <c r="F113" s="185"/>
      <c r="G113" s="185"/>
      <c r="H113" s="185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18</v>
      </c>
      <c r="D115" s="26"/>
      <c r="E115" s="26"/>
      <c r="F115" s="21" t="str">
        <f>F10</f>
        <v>Radonice - Rodinný park Amerika</v>
      </c>
      <c r="G115" s="26"/>
      <c r="H115" s="26"/>
      <c r="I115" s="23" t="s">
        <v>20</v>
      </c>
      <c r="J115" s="49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22</v>
      </c>
      <c r="D117" s="26"/>
      <c r="E117" s="26"/>
      <c r="F117" s="21" t="str">
        <f>E13</f>
        <v>Obec Radonice</v>
      </c>
      <c r="G117" s="26"/>
      <c r="H117" s="26"/>
      <c r="I117" s="23" t="s">
        <v>30</v>
      </c>
      <c r="J117" s="24" t="str">
        <f>E19</f>
        <v xml:space="preserve"> 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26</v>
      </c>
      <c r="D118" s="26"/>
      <c r="E118" s="26"/>
      <c r="F118" s="21"/>
      <c r="G118" s="26"/>
      <c r="H118" s="26"/>
      <c r="I118" s="23" t="s">
        <v>33</v>
      </c>
      <c r="J118" s="24" t="str">
        <f>E22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0"/>
      <c r="B120" s="111"/>
      <c r="C120" s="112" t="s">
        <v>98</v>
      </c>
      <c r="D120" s="113" t="s">
        <v>60</v>
      </c>
      <c r="E120" s="113" t="s">
        <v>56</v>
      </c>
      <c r="F120" s="113" t="s">
        <v>57</v>
      </c>
      <c r="G120" s="113" t="s">
        <v>99</v>
      </c>
      <c r="H120" s="113" t="s">
        <v>100</v>
      </c>
      <c r="I120" s="113" t="s">
        <v>101</v>
      </c>
      <c r="J120" s="114" t="s">
        <v>85</v>
      </c>
      <c r="K120" s="115" t="s">
        <v>102</v>
      </c>
      <c r="L120" s="116"/>
      <c r="M120" s="56" t="s">
        <v>1</v>
      </c>
      <c r="N120" s="57" t="s">
        <v>39</v>
      </c>
      <c r="O120" s="57" t="s">
        <v>103</v>
      </c>
      <c r="P120" s="57" t="s">
        <v>104</v>
      </c>
      <c r="Q120" s="57" t="s">
        <v>105</v>
      </c>
      <c r="R120" s="57" t="s">
        <v>106</v>
      </c>
      <c r="S120" s="57" t="s">
        <v>107</v>
      </c>
      <c r="T120" s="58" t="s">
        <v>108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</row>
    <row r="121" spans="1:65" s="2" customFormat="1" ht="22.9" customHeight="1">
      <c r="A121" s="26"/>
      <c r="B121" s="27"/>
      <c r="C121" s="63" t="s">
        <v>109</v>
      </c>
      <c r="D121" s="26"/>
      <c r="E121" s="26"/>
      <c r="F121" s="26"/>
      <c r="G121" s="26"/>
      <c r="H121" s="26"/>
      <c r="I121" s="26"/>
      <c r="J121" s="117">
        <f>BK121</f>
        <v>0</v>
      </c>
      <c r="K121" s="26"/>
      <c r="L121" s="27"/>
      <c r="M121" s="59"/>
      <c r="N121" s="50"/>
      <c r="O121" s="60"/>
      <c r="P121" s="118">
        <f>P122+P150+P152</f>
        <v>757.87847999999997</v>
      </c>
      <c r="Q121" s="60"/>
      <c r="R121" s="118">
        <f>R122+R150+R152</f>
        <v>8.16</v>
      </c>
      <c r="S121" s="60"/>
      <c r="T121" s="119">
        <f>T122+T150+T152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74</v>
      </c>
      <c r="AU121" s="14" t="s">
        <v>87</v>
      </c>
      <c r="BK121" s="120">
        <f>BK122+BK150+BK152</f>
        <v>0</v>
      </c>
    </row>
    <row r="122" spans="1:65" s="12" customFormat="1" ht="25.9" customHeight="1">
      <c r="B122" s="121"/>
      <c r="D122" s="122" t="s">
        <v>74</v>
      </c>
      <c r="E122" s="123" t="s">
        <v>110</v>
      </c>
      <c r="F122" s="123" t="s">
        <v>111</v>
      </c>
      <c r="J122" s="124">
        <f>BK122</f>
        <v>0</v>
      </c>
      <c r="L122" s="121"/>
      <c r="M122" s="125"/>
      <c r="N122" s="126"/>
      <c r="O122" s="126"/>
      <c r="P122" s="127">
        <f>P123+P144+P147</f>
        <v>757.87847999999997</v>
      </c>
      <c r="Q122" s="126"/>
      <c r="R122" s="127">
        <f>R123+R144+R147</f>
        <v>8.16</v>
      </c>
      <c r="S122" s="126"/>
      <c r="T122" s="128">
        <f>T123+T144+T147</f>
        <v>0</v>
      </c>
      <c r="AR122" s="122" t="s">
        <v>80</v>
      </c>
      <c r="AT122" s="129" t="s">
        <v>74</v>
      </c>
      <c r="AU122" s="129" t="s">
        <v>75</v>
      </c>
      <c r="AY122" s="122" t="s">
        <v>112</v>
      </c>
      <c r="BK122" s="130">
        <f>BK123+BK144+BK147</f>
        <v>0</v>
      </c>
    </row>
    <row r="123" spans="1:65" s="12" customFormat="1" ht="22.9" customHeight="1">
      <c r="B123" s="121"/>
      <c r="D123" s="122" t="s">
        <v>74</v>
      </c>
      <c r="E123" s="131" t="s">
        <v>80</v>
      </c>
      <c r="F123" s="131" t="s">
        <v>113</v>
      </c>
      <c r="J123" s="132">
        <f>BK123</f>
        <v>0</v>
      </c>
      <c r="L123" s="121"/>
      <c r="M123" s="125"/>
      <c r="N123" s="126"/>
      <c r="O123" s="126"/>
      <c r="P123" s="127">
        <f>P124+SUM(P125:P139)+P142</f>
        <v>437.88359999999994</v>
      </c>
      <c r="Q123" s="126"/>
      <c r="R123" s="127">
        <f>R124+SUM(R125:R139)+R142</f>
        <v>0</v>
      </c>
      <c r="S123" s="126"/>
      <c r="T123" s="128">
        <f>T124+SUM(T125:T139)+T142</f>
        <v>0</v>
      </c>
      <c r="AR123" s="122" t="s">
        <v>80</v>
      </c>
      <c r="AT123" s="129" t="s">
        <v>74</v>
      </c>
      <c r="AU123" s="129" t="s">
        <v>80</v>
      </c>
      <c r="AY123" s="122" t="s">
        <v>112</v>
      </c>
      <c r="BK123" s="130">
        <f>BK124+SUM(BK125:BK139)+BK142</f>
        <v>0</v>
      </c>
    </row>
    <row r="124" spans="1:65" s="2" customFormat="1" ht="16.5" customHeight="1">
      <c r="A124" s="26"/>
      <c r="B124" s="133"/>
      <c r="C124" s="134" t="s">
        <v>80</v>
      </c>
      <c r="D124" s="134" t="s">
        <v>114</v>
      </c>
      <c r="E124" s="135" t="s">
        <v>115</v>
      </c>
      <c r="F124" s="136" t="s">
        <v>116</v>
      </c>
      <c r="G124" s="137" t="s">
        <v>117</v>
      </c>
      <c r="H124" s="138">
        <v>10</v>
      </c>
      <c r="I124" s="139"/>
      <c r="J124" s="139">
        <f t="shared" ref="J124:J138" si="0">ROUND(I124*H124,2)</f>
        <v>0</v>
      </c>
      <c r="K124" s="140"/>
      <c r="L124" s="27"/>
      <c r="M124" s="141" t="s">
        <v>1</v>
      </c>
      <c r="N124" s="142" t="s">
        <v>40</v>
      </c>
      <c r="O124" s="143">
        <v>5.7000000000000002E-2</v>
      </c>
      <c r="P124" s="143">
        <f t="shared" ref="P124:P138" si="1">O124*H124</f>
        <v>0.57000000000000006</v>
      </c>
      <c r="Q124" s="143">
        <v>0</v>
      </c>
      <c r="R124" s="143">
        <f t="shared" ref="R124:R138" si="2">Q124*H124</f>
        <v>0</v>
      </c>
      <c r="S124" s="143">
        <v>0</v>
      </c>
      <c r="T124" s="144">
        <f t="shared" ref="T124:T138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118</v>
      </c>
      <c r="AT124" s="145" t="s">
        <v>114</v>
      </c>
      <c r="AU124" s="145" t="s">
        <v>82</v>
      </c>
      <c r="AY124" s="14" t="s">
        <v>112</v>
      </c>
      <c r="BE124" s="146">
        <f t="shared" ref="BE124:BE138" si="4">IF(N124="základní",J124,0)</f>
        <v>0</v>
      </c>
      <c r="BF124" s="146">
        <f t="shared" ref="BF124:BF138" si="5">IF(N124="snížená",J124,0)</f>
        <v>0</v>
      </c>
      <c r="BG124" s="146">
        <f t="shared" ref="BG124:BG138" si="6">IF(N124="zákl. přenesená",J124,0)</f>
        <v>0</v>
      </c>
      <c r="BH124" s="146">
        <f t="shared" ref="BH124:BH138" si="7">IF(N124="sníž. přenesená",J124,0)</f>
        <v>0</v>
      </c>
      <c r="BI124" s="146">
        <f t="shared" ref="BI124:BI138" si="8">IF(N124="nulová",J124,0)</f>
        <v>0</v>
      </c>
      <c r="BJ124" s="14" t="s">
        <v>80</v>
      </c>
      <c r="BK124" s="146">
        <f t="shared" ref="BK124:BK138" si="9">ROUND(I124*H124,2)</f>
        <v>0</v>
      </c>
      <c r="BL124" s="14" t="s">
        <v>118</v>
      </c>
      <c r="BM124" s="145" t="s">
        <v>119</v>
      </c>
    </row>
    <row r="125" spans="1:65" s="2" customFormat="1" ht="21.75" customHeight="1">
      <c r="A125" s="26"/>
      <c r="B125" s="133"/>
      <c r="C125" s="134" t="s">
        <v>82</v>
      </c>
      <c r="D125" s="134" t="s">
        <v>114</v>
      </c>
      <c r="E125" s="135" t="s">
        <v>120</v>
      </c>
      <c r="F125" s="136" t="s">
        <v>121</v>
      </c>
      <c r="G125" s="137" t="s">
        <v>122</v>
      </c>
      <c r="H125" s="138">
        <v>480</v>
      </c>
      <c r="I125" s="139"/>
      <c r="J125" s="139">
        <f t="shared" si="0"/>
        <v>0</v>
      </c>
      <c r="K125" s="140"/>
      <c r="L125" s="27"/>
      <c r="M125" s="141" t="s">
        <v>1</v>
      </c>
      <c r="N125" s="142" t="s">
        <v>40</v>
      </c>
      <c r="O125" s="143">
        <v>0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118</v>
      </c>
      <c r="AT125" s="145" t="s">
        <v>114</v>
      </c>
      <c r="AU125" s="145" t="s">
        <v>82</v>
      </c>
      <c r="AY125" s="14" t="s">
        <v>112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4" t="s">
        <v>80</v>
      </c>
      <c r="BK125" s="146">
        <f t="shared" si="9"/>
        <v>0</v>
      </c>
      <c r="BL125" s="14" t="s">
        <v>118</v>
      </c>
      <c r="BM125" s="145" t="s">
        <v>123</v>
      </c>
    </row>
    <row r="126" spans="1:65" s="2" customFormat="1" ht="16.5" customHeight="1">
      <c r="A126" s="26"/>
      <c r="B126" s="133"/>
      <c r="C126" s="134" t="s">
        <v>124</v>
      </c>
      <c r="D126" s="134" t="s">
        <v>114</v>
      </c>
      <c r="E126" s="135" t="s">
        <v>125</v>
      </c>
      <c r="F126" s="136" t="s">
        <v>126</v>
      </c>
      <c r="G126" s="137" t="s">
        <v>127</v>
      </c>
      <c r="H126" s="138">
        <v>2</v>
      </c>
      <c r="I126" s="139"/>
      <c r="J126" s="139">
        <f t="shared" si="0"/>
        <v>0</v>
      </c>
      <c r="K126" s="140"/>
      <c r="L126" s="27"/>
      <c r="M126" s="141" t="s">
        <v>1</v>
      </c>
      <c r="N126" s="142" t="s">
        <v>40</v>
      </c>
      <c r="O126" s="143">
        <v>0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118</v>
      </c>
      <c r="AT126" s="145" t="s">
        <v>114</v>
      </c>
      <c r="AU126" s="145" t="s">
        <v>82</v>
      </c>
      <c r="AY126" s="14" t="s">
        <v>112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4" t="s">
        <v>80</v>
      </c>
      <c r="BK126" s="146">
        <f t="shared" si="9"/>
        <v>0</v>
      </c>
      <c r="BL126" s="14" t="s">
        <v>118</v>
      </c>
      <c r="BM126" s="145" t="s">
        <v>128</v>
      </c>
    </row>
    <row r="127" spans="1:65" s="2" customFormat="1" ht="16.5" customHeight="1">
      <c r="A127" s="26"/>
      <c r="B127" s="133"/>
      <c r="C127" s="134" t="s">
        <v>118</v>
      </c>
      <c r="D127" s="134" t="s">
        <v>114</v>
      </c>
      <c r="E127" s="135" t="s">
        <v>129</v>
      </c>
      <c r="F127" s="136" t="s">
        <v>130</v>
      </c>
      <c r="G127" s="137" t="s">
        <v>127</v>
      </c>
      <c r="H127" s="138">
        <v>2</v>
      </c>
      <c r="I127" s="139"/>
      <c r="J127" s="139">
        <f t="shared" si="0"/>
        <v>0</v>
      </c>
      <c r="K127" s="140"/>
      <c r="L127" s="27"/>
      <c r="M127" s="141" t="s">
        <v>1</v>
      </c>
      <c r="N127" s="142" t="s">
        <v>40</v>
      </c>
      <c r="O127" s="143">
        <v>0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118</v>
      </c>
      <c r="AT127" s="145" t="s">
        <v>114</v>
      </c>
      <c r="AU127" s="145" t="s">
        <v>82</v>
      </c>
      <c r="AY127" s="14" t="s">
        <v>112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4" t="s">
        <v>80</v>
      </c>
      <c r="BK127" s="146">
        <f t="shared" si="9"/>
        <v>0</v>
      </c>
      <c r="BL127" s="14" t="s">
        <v>118</v>
      </c>
      <c r="BM127" s="145" t="s">
        <v>131</v>
      </c>
    </row>
    <row r="128" spans="1:65" s="2" customFormat="1" ht="33" customHeight="1">
      <c r="A128" s="26"/>
      <c r="B128" s="133"/>
      <c r="C128" s="134" t="s">
        <v>132</v>
      </c>
      <c r="D128" s="134" t="s">
        <v>114</v>
      </c>
      <c r="E128" s="135" t="s">
        <v>133</v>
      </c>
      <c r="F128" s="136" t="s">
        <v>134</v>
      </c>
      <c r="G128" s="137" t="s">
        <v>135</v>
      </c>
      <c r="H128" s="138">
        <v>96</v>
      </c>
      <c r="I128" s="139"/>
      <c r="J128" s="139">
        <f t="shared" si="0"/>
        <v>0</v>
      </c>
      <c r="K128" s="140"/>
      <c r="L128" s="27"/>
      <c r="M128" s="141" t="s">
        <v>1</v>
      </c>
      <c r="N128" s="142" t="s">
        <v>40</v>
      </c>
      <c r="O128" s="143">
        <v>0.23</v>
      </c>
      <c r="P128" s="143">
        <f t="shared" si="1"/>
        <v>22.080000000000002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118</v>
      </c>
      <c r="AT128" s="145" t="s">
        <v>114</v>
      </c>
      <c r="AU128" s="145" t="s">
        <v>82</v>
      </c>
      <c r="AY128" s="14" t="s">
        <v>112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80</v>
      </c>
      <c r="BK128" s="146">
        <f t="shared" si="9"/>
        <v>0</v>
      </c>
      <c r="BL128" s="14" t="s">
        <v>118</v>
      </c>
      <c r="BM128" s="145" t="s">
        <v>136</v>
      </c>
    </row>
    <row r="129" spans="1:65" s="2" customFormat="1" ht="21.75" customHeight="1">
      <c r="A129" s="26"/>
      <c r="B129" s="133"/>
      <c r="C129" s="134" t="s">
        <v>137</v>
      </c>
      <c r="D129" s="134" t="s">
        <v>114</v>
      </c>
      <c r="E129" s="135" t="s">
        <v>138</v>
      </c>
      <c r="F129" s="136" t="s">
        <v>139</v>
      </c>
      <c r="G129" s="137" t="s">
        <v>135</v>
      </c>
      <c r="H129" s="138">
        <v>600</v>
      </c>
      <c r="I129" s="139"/>
      <c r="J129" s="139">
        <f t="shared" si="0"/>
        <v>0</v>
      </c>
      <c r="K129" s="140"/>
      <c r="L129" s="27"/>
      <c r="M129" s="141" t="s">
        <v>1</v>
      </c>
      <c r="N129" s="142" t="s">
        <v>40</v>
      </c>
      <c r="O129" s="143">
        <v>0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118</v>
      </c>
      <c r="AT129" s="145" t="s">
        <v>114</v>
      </c>
      <c r="AU129" s="145" t="s">
        <v>82</v>
      </c>
      <c r="AY129" s="14" t="s">
        <v>112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4" t="s">
        <v>80</v>
      </c>
      <c r="BK129" s="146">
        <f t="shared" si="9"/>
        <v>0</v>
      </c>
      <c r="BL129" s="14" t="s">
        <v>118</v>
      </c>
      <c r="BM129" s="145" t="s">
        <v>140</v>
      </c>
    </row>
    <row r="130" spans="1:65" s="2" customFormat="1" ht="21.75" customHeight="1">
      <c r="A130" s="26"/>
      <c r="B130" s="133"/>
      <c r="C130" s="134" t="s">
        <v>141</v>
      </c>
      <c r="D130" s="134" t="s">
        <v>114</v>
      </c>
      <c r="E130" s="135" t="s">
        <v>142</v>
      </c>
      <c r="F130" s="136" t="s">
        <v>143</v>
      </c>
      <c r="G130" s="137" t="s">
        <v>135</v>
      </c>
      <c r="H130" s="138">
        <v>57.6</v>
      </c>
      <c r="I130" s="139"/>
      <c r="J130" s="139">
        <f t="shared" si="0"/>
        <v>0</v>
      </c>
      <c r="K130" s="140"/>
      <c r="L130" s="27"/>
      <c r="M130" s="141" t="s">
        <v>1</v>
      </c>
      <c r="N130" s="142" t="s">
        <v>40</v>
      </c>
      <c r="O130" s="143">
        <v>0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118</v>
      </c>
      <c r="AT130" s="145" t="s">
        <v>114</v>
      </c>
      <c r="AU130" s="145" t="s">
        <v>82</v>
      </c>
      <c r="AY130" s="14" t="s">
        <v>112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4" t="s">
        <v>80</v>
      </c>
      <c r="BK130" s="146">
        <f t="shared" si="9"/>
        <v>0</v>
      </c>
      <c r="BL130" s="14" t="s">
        <v>118</v>
      </c>
      <c r="BM130" s="145" t="s">
        <v>144</v>
      </c>
    </row>
    <row r="131" spans="1:65" s="2" customFormat="1" ht="24.2" customHeight="1">
      <c r="A131" s="26"/>
      <c r="B131" s="133"/>
      <c r="C131" s="134" t="s">
        <v>145</v>
      </c>
      <c r="D131" s="134" t="s">
        <v>114</v>
      </c>
      <c r="E131" s="135" t="s">
        <v>146</v>
      </c>
      <c r="F131" s="136" t="s">
        <v>147</v>
      </c>
      <c r="G131" s="137" t="s">
        <v>135</v>
      </c>
      <c r="H131" s="138">
        <v>753.6</v>
      </c>
      <c r="I131" s="139"/>
      <c r="J131" s="139">
        <f t="shared" si="0"/>
        <v>0</v>
      </c>
      <c r="K131" s="140"/>
      <c r="L131" s="27"/>
      <c r="M131" s="141" t="s">
        <v>1</v>
      </c>
      <c r="N131" s="142" t="s">
        <v>40</v>
      </c>
      <c r="O131" s="143">
        <v>0.51900000000000002</v>
      </c>
      <c r="P131" s="143">
        <f t="shared" si="1"/>
        <v>391.11840000000001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118</v>
      </c>
      <c r="AT131" s="145" t="s">
        <v>114</v>
      </c>
      <c r="AU131" s="145" t="s">
        <v>82</v>
      </c>
      <c r="AY131" s="14" t="s">
        <v>112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80</v>
      </c>
      <c r="BK131" s="146">
        <f t="shared" si="9"/>
        <v>0</v>
      </c>
      <c r="BL131" s="14" t="s">
        <v>118</v>
      </c>
      <c r="BM131" s="145" t="s">
        <v>148</v>
      </c>
    </row>
    <row r="132" spans="1:65" s="2" customFormat="1" ht="24.2" customHeight="1">
      <c r="A132" s="26"/>
      <c r="B132" s="133"/>
      <c r="C132" s="134" t="s">
        <v>149</v>
      </c>
      <c r="D132" s="134" t="s">
        <v>114</v>
      </c>
      <c r="E132" s="135" t="s">
        <v>150</v>
      </c>
      <c r="F132" s="136" t="s">
        <v>151</v>
      </c>
      <c r="G132" s="137" t="s">
        <v>135</v>
      </c>
      <c r="H132" s="138">
        <v>753.6</v>
      </c>
      <c r="I132" s="139"/>
      <c r="J132" s="139">
        <f t="shared" si="0"/>
        <v>0</v>
      </c>
      <c r="K132" s="140"/>
      <c r="L132" s="27"/>
      <c r="M132" s="141" t="s">
        <v>1</v>
      </c>
      <c r="N132" s="142" t="s">
        <v>40</v>
      </c>
      <c r="O132" s="143">
        <v>1.6E-2</v>
      </c>
      <c r="P132" s="143">
        <f t="shared" si="1"/>
        <v>12.057600000000001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118</v>
      </c>
      <c r="AT132" s="145" t="s">
        <v>114</v>
      </c>
      <c r="AU132" s="145" t="s">
        <v>82</v>
      </c>
      <c r="AY132" s="14" t="s">
        <v>112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80</v>
      </c>
      <c r="BK132" s="146">
        <f t="shared" si="9"/>
        <v>0</v>
      </c>
      <c r="BL132" s="14" t="s">
        <v>118</v>
      </c>
      <c r="BM132" s="145" t="s">
        <v>152</v>
      </c>
    </row>
    <row r="133" spans="1:65" s="2" customFormat="1" ht="33" customHeight="1">
      <c r="A133" s="26"/>
      <c r="B133" s="133"/>
      <c r="C133" s="134" t="s">
        <v>153</v>
      </c>
      <c r="D133" s="134" t="s">
        <v>114</v>
      </c>
      <c r="E133" s="135" t="s">
        <v>154</v>
      </c>
      <c r="F133" s="136" t="s">
        <v>155</v>
      </c>
      <c r="G133" s="137" t="s">
        <v>135</v>
      </c>
      <c r="H133" s="138">
        <v>753.6</v>
      </c>
      <c r="I133" s="139"/>
      <c r="J133" s="139">
        <f t="shared" si="0"/>
        <v>0</v>
      </c>
      <c r="K133" s="140"/>
      <c r="L133" s="27"/>
      <c r="M133" s="141" t="s">
        <v>1</v>
      </c>
      <c r="N133" s="142" t="s">
        <v>40</v>
      </c>
      <c r="O133" s="143">
        <v>1.6E-2</v>
      </c>
      <c r="P133" s="143">
        <f t="shared" si="1"/>
        <v>12.057600000000001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118</v>
      </c>
      <c r="AT133" s="145" t="s">
        <v>114</v>
      </c>
      <c r="AU133" s="145" t="s">
        <v>82</v>
      </c>
      <c r="AY133" s="14" t="s">
        <v>112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80</v>
      </c>
      <c r="BK133" s="146">
        <f t="shared" si="9"/>
        <v>0</v>
      </c>
      <c r="BL133" s="14" t="s">
        <v>118</v>
      </c>
      <c r="BM133" s="145" t="s">
        <v>156</v>
      </c>
    </row>
    <row r="134" spans="1:65" s="2" customFormat="1" ht="21.75" customHeight="1">
      <c r="A134" s="26"/>
      <c r="B134" s="133"/>
      <c r="C134" s="134" t="s">
        <v>157</v>
      </c>
      <c r="D134" s="134" t="s">
        <v>114</v>
      </c>
      <c r="E134" s="135" t="s">
        <v>158</v>
      </c>
      <c r="F134" s="136" t="s">
        <v>159</v>
      </c>
      <c r="G134" s="137" t="s">
        <v>135</v>
      </c>
      <c r="H134" s="138">
        <v>753.6</v>
      </c>
      <c r="I134" s="139"/>
      <c r="J134" s="139">
        <f t="shared" si="0"/>
        <v>0</v>
      </c>
      <c r="K134" s="140"/>
      <c r="L134" s="27"/>
      <c r="M134" s="141" t="s">
        <v>1</v>
      </c>
      <c r="N134" s="142" t="s">
        <v>40</v>
      </c>
      <c r="O134" s="143">
        <v>0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118</v>
      </c>
      <c r="AT134" s="145" t="s">
        <v>114</v>
      </c>
      <c r="AU134" s="145" t="s">
        <v>82</v>
      </c>
      <c r="AY134" s="14" t="s">
        <v>112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80</v>
      </c>
      <c r="BK134" s="146">
        <f t="shared" si="9"/>
        <v>0</v>
      </c>
      <c r="BL134" s="14" t="s">
        <v>118</v>
      </c>
      <c r="BM134" s="145" t="s">
        <v>160</v>
      </c>
    </row>
    <row r="135" spans="1:65" s="2" customFormat="1" ht="21.75" customHeight="1">
      <c r="A135" s="26"/>
      <c r="B135" s="133"/>
      <c r="C135" s="134" t="s">
        <v>161</v>
      </c>
      <c r="D135" s="134" t="s">
        <v>114</v>
      </c>
      <c r="E135" s="135" t="s">
        <v>162</v>
      </c>
      <c r="F135" s="136" t="s">
        <v>163</v>
      </c>
      <c r="G135" s="137" t="s">
        <v>117</v>
      </c>
      <c r="H135" s="138">
        <v>100</v>
      </c>
      <c r="I135" s="139"/>
      <c r="J135" s="139">
        <f t="shared" si="0"/>
        <v>0</v>
      </c>
      <c r="K135" s="140"/>
      <c r="L135" s="27"/>
      <c r="M135" s="141" t="s">
        <v>1</v>
      </c>
      <c r="N135" s="142" t="s">
        <v>40</v>
      </c>
      <c r="O135" s="143">
        <v>0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118</v>
      </c>
      <c r="AT135" s="145" t="s">
        <v>114</v>
      </c>
      <c r="AU135" s="145" t="s">
        <v>82</v>
      </c>
      <c r="AY135" s="14" t="s">
        <v>112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80</v>
      </c>
      <c r="BK135" s="146">
        <f t="shared" si="9"/>
        <v>0</v>
      </c>
      <c r="BL135" s="14" t="s">
        <v>118</v>
      </c>
      <c r="BM135" s="145" t="s">
        <v>164</v>
      </c>
    </row>
    <row r="136" spans="1:65" s="2" customFormat="1" ht="21.75" customHeight="1">
      <c r="A136" s="26"/>
      <c r="B136" s="133"/>
      <c r="C136" s="134" t="s">
        <v>165</v>
      </c>
      <c r="D136" s="134" t="s">
        <v>114</v>
      </c>
      <c r="E136" s="135" t="s">
        <v>166</v>
      </c>
      <c r="F136" s="136" t="s">
        <v>167</v>
      </c>
      <c r="G136" s="137" t="s">
        <v>117</v>
      </c>
      <c r="H136" s="138">
        <v>100</v>
      </c>
      <c r="I136" s="139"/>
      <c r="J136" s="139">
        <f t="shared" si="0"/>
        <v>0</v>
      </c>
      <c r="K136" s="140"/>
      <c r="L136" s="27"/>
      <c r="M136" s="141" t="s">
        <v>1</v>
      </c>
      <c r="N136" s="142" t="s">
        <v>40</v>
      </c>
      <c r="O136" s="143">
        <v>0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118</v>
      </c>
      <c r="AT136" s="145" t="s">
        <v>114</v>
      </c>
      <c r="AU136" s="145" t="s">
        <v>82</v>
      </c>
      <c r="AY136" s="14" t="s">
        <v>112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80</v>
      </c>
      <c r="BK136" s="146">
        <f t="shared" si="9"/>
        <v>0</v>
      </c>
      <c r="BL136" s="14" t="s">
        <v>118</v>
      </c>
      <c r="BM136" s="145" t="s">
        <v>168</v>
      </c>
    </row>
    <row r="137" spans="1:65" s="2" customFormat="1" ht="21.75" customHeight="1">
      <c r="A137" s="26"/>
      <c r="B137" s="133"/>
      <c r="C137" s="134" t="s">
        <v>8</v>
      </c>
      <c r="D137" s="134" t="s">
        <v>114</v>
      </c>
      <c r="E137" s="135" t="s">
        <v>169</v>
      </c>
      <c r="F137" s="136" t="s">
        <v>170</v>
      </c>
      <c r="G137" s="137" t="s">
        <v>117</v>
      </c>
      <c r="H137" s="138">
        <v>100</v>
      </c>
      <c r="I137" s="139"/>
      <c r="J137" s="139">
        <f t="shared" si="0"/>
        <v>0</v>
      </c>
      <c r="K137" s="140"/>
      <c r="L137" s="27"/>
      <c r="M137" s="141" t="s">
        <v>1</v>
      </c>
      <c r="N137" s="142" t="s">
        <v>40</v>
      </c>
      <c r="O137" s="143">
        <v>0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118</v>
      </c>
      <c r="AT137" s="145" t="s">
        <v>114</v>
      </c>
      <c r="AU137" s="145" t="s">
        <v>82</v>
      </c>
      <c r="AY137" s="14" t="s">
        <v>112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80</v>
      </c>
      <c r="BK137" s="146">
        <f t="shared" si="9"/>
        <v>0</v>
      </c>
      <c r="BL137" s="14" t="s">
        <v>118</v>
      </c>
      <c r="BM137" s="145" t="s">
        <v>171</v>
      </c>
    </row>
    <row r="138" spans="1:65" s="2" customFormat="1" ht="21.75" customHeight="1">
      <c r="A138" s="26"/>
      <c r="B138" s="133"/>
      <c r="C138" s="134" t="s">
        <v>172</v>
      </c>
      <c r="D138" s="134" t="s">
        <v>114</v>
      </c>
      <c r="E138" s="135" t="s">
        <v>173</v>
      </c>
      <c r="F138" s="136" t="s">
        <v>174</v>
      </c>
      <c r="G138" s="137" t="s">
        <v>117</v>
      </c>
      <c r="H138" s="138">
        <v>100</v>
      </c>
      <c r="I138" s="139"/>
      <c r="J138" s="139">
        <f t="shared" si="0"/>
        <v>0</v>
      </c>
      <c r="K138" s="140"/>
      <c r="L138" s="27"/>
      <c r="M138" s="141" t="s">
        <v>1</v>
      </c>
      <c r="N138" s="142" t="s">
        <v>40</v>
      </c>
      <c r="O138" s="143">
        <v>0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118</v>
      </c>
      <c r="AT138" s="145" t="s">
        <v>114</v>
      </c>
      <c r="AU138" s="145" t="s">
        <v>82</v>
      </c>
      <c r="AY138" s="14" t="s">
        <v>112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80</v>
      </c>
      <c r="BK138" s="146">
        <f t="shared" si="9"/>
        <v>0</v>
      </c>
      <c r="BL138" s="14" t="s">
        <v>118</v>
      </c>
      <c r="BM138" s="145" t="s">
        <v>175</v>
      </c>
    </row>
    <row r="139" spans="1:65" s="12" customFormat="1" ht="20.85" customHeight="1">
      <c r="B139" s="121"/>
      <c r="D139" s="122" t="s">
        <v>74</v>
      </c>
      <c r="E139" s="131" t="s">
        <v>118</v>
      </c>
      <c r="F139" s="131" t="s">
        <v>176</v>
      </c>
      <c r="J139" s="132">
        <f>BK139</f>
        <v>0</v>
      </c>
      <c r="L139" s="121"/>
      <c r="M139" s="125"/>
      <c r="N139" s="126"/>
      <c r="O139" s="126"/>
      <c r="P139" s="127">
        <f>SUM(P140:P141)</f>
        <v>0</v>
      </c>
      <c r="Q139" s="126"/>
      <c r="R139" s="127">
        <f>SUM(R140:R141)</f>
        <v>0</v>
      </c>
      <c r="S139" s="126"/>
      <c r="T139" s="128">
        <f>SUM(T140:T141)</f>
        <v>0</v>
      </c>
      <c r="AR139" s="122" t="s">
        <v>80</v>
      </c>
      <c r="AT139" s="129" t="s">
        <v>74</v>
      </c>
      <c r="AU139" s="129" t="s">
        <v>82</v>
      </c>
      <c r="AY139" s="122" t="s">
        <v>112</v>
      </c>
      <c r="BK139" s="130">
        <f>SUM(BK140:BK141)</f>
        <v>0</v>
      </c>
    </row>
    <row r="140" spans="1:65" s="2" customFormat="1" ht="21.75" customHeight="1">
      <c r="A140" s="26"/>
      <c r="B140" s="133"/>
      <c r="C140" s="134" t="s">
        <v>177</v>
      </c>
      <c r="D140" s="134" t="s">
        <v>114</v>
      </c>
      <c r="E140" s="135" t="s">
        <v>178</v>
      </c>
      <c r="F140" s="136" t="s">
        <v>179</v>
      </c>
      <c r="G140" s="137" t="s">
        <v>135</v>
      </c>
      <c r="H140" s="138">
        <v>57.6</v>
      </c>
      <c r="I140" s="139"/>
      <c r="J140" s="139">
        <f>ROUND(I140*H140,2)</f>
        <v>0</v>
      </c>
      <c r="K140" s="140"/>
      <c r="L140" s="27"/>
      <c r="M140" s="141" t="s">
        <v>1</v>
      </c>
      <c r="N140" s="142" t="s">
        <v>40</v>
      </c>
      <c r="O140" s="143">
        <v>0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118</v>
      </c>
      <c r="AT140" s="145" t="s">
        <v>114</v>
      </c>
      <c r="AU140" s="145" t="s">
        <v>124</v>
      </c>
      <c r="AY140" s="14" t="s">
        <v>112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4" t="s">
        <v>80</v>
      </c>
      <c r="BK140" s="146">
        <f>ROUND(I140*H140,2)</f>
        <v>0</v>
      </c>
      <c r="BL140" s="14" t="s">
        <v>118</v>
      </c>
      <c r="BM140" s="145" t="s">
        <v>180</v>
      </c>
    </row>
    <row r="141" spans="1:65" s="2" customFormat="1" ht="21.75" customHeight="1">
      <c r="A141" s="26"/>
      <c r="B141" s="133"/>
      <c r="C141" s="134" t="s">
        <v>181</v>
      </c>
      <c r="D141" s="134" t="s">
        <v>114</v>
      </c>
      <c r="E141" s="135" t="s">
        <v>182</v>
      </c>
      <c r="F141" s="136" t="s">
        <v>183</v>
      </c>
      <c r="G141" s="137" t="s">
        <v>135</v>
      </c>
      <c r="H141" s="138">
        <v>113.6</v>
      </c>
      <c r="I141" s="139"/>
      <c r="J141" s="139">
        <f>ROUND(I141*H141,2)</f>
        <v>0</v>
      </c>
      <c r="K141" s="140"/>
      <c r="L141" s="27"/>
      <c r="M141" s="141" t="s">
        <v>1</v>
      </c>
      <c r="N141" s="142" t="s">
        <v>40</v>
      </c>
      <c r="O141" s="143">
        <v>0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118</v>
      </c>
      <c r="AT141" s="145" t="s">
        <v>114</v>
      </c>
      <c r="AU141" s="145" t="s">
        <v>124</v>
      </c>
      <c r="AY141" s="14" t="s">
        <v>112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4" t="s">
        <v>80</v>
      </c>
      <c r="BK141" s="146">
        <f>ROUND(I141*H141,2)</f>
        <v>0</v>
      </c>
      <c r="BL141" s="14" t="s">
        <v>118</v>
      </c>
      <c r="BM141" s="145" t="s">
        <v>184</v>
      </c>
    </row>
    <row r="142" spans="1:65" s="12" customFormat="1" ht="20.85" customHeight="1">
      <c r="B142" s="121"/>
      <c r="D142" s="122" t="s">
        <v>74</v>
      </c>
      <c r="E142" s="131" t="s">
        <v>185</v>
      </c>
      <c r="F142" s="131" t="s">
        <v>186</v>
      </c>
      <c r="J142" s="132">
        <f>BK142</f>
        <v>0</v>
      </c>
      <c r="L142" s="121"/>
      <c r="M142" s="125"/>
      <c r="N142" s="126"/>
      <c r="O142" s="126"/>
      <c r="P142" s="127">
        <f>P143</f>
        <v>0</v>
      </c>
      <c r="Q142" s="126"/>
      <c r="R142" s="127">
        <f>R143</f>
        <v>0</v>
      </c>
      <c r="S142" s="126"/>
      <c r="T142" s="128">
        <f>T143</f>
        <v>0</v>
      </c>
      <c r="AR142" s="122" t="s">
        <v>80</v>
      </c>
      <c r="AT142" s="129" t="s">
        <v>74</v>
      </c>
      <c r="AU142" s="129" t="s">
        <v>82</v>
      </c>
      <c r="AY142" s="122" t="s">
        <v>112</v>
      </c>
      <c r="BK142" s="130">
        <f>BK143</f>
        <v>0</v>
      </c>
    </row>
    <row r="143" spans="1:65" s="2" customFormat="1" ht="16.5" customHeight="1">
      <c r="A143" s="26"/>
      <c r="B143" s="133"/>
      <c r="C143" s="134" t="s">
        <v>187</v>
      </c>
      <c r="D143" s="134" t="s">
        <v>114</v>
      </c>
      <c r="E143" s="135" t="s">
        <v>188</v>
      </c>
      <c r="F143" s="136" t="s">
        <v>189</v>
      </c>
      <c r="G143" s="137" t="s">
        <v>190</v>
      </c>
      <c r="H143" s="138">
        <v>184.2</v>
      </c>
      <c r="I143" s="139"/>
      <c r="J143" s="139">
        <f>ROUND(I143*H143,2)</f>
        <v>0</v>
      </c>
      <c r="K143" s="140"/>
      <c r="L143" s="27"/>
      <c r="M143" s="141" t="s">
        <v>1</v>
      </c>
      <c r="N143" s="142" t="s">
        <v>40</v>
      </c>
      <c r="O143" s="143">
        <v>0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118</v>
      </c>
      <c r="AT143" s="145" t="s">
        <v>114</v>
      </c>
      <c r="AU143" s="145" t="s">
        <v>124</v>
      </c>
      <c r="AY143" s="14" t="s">
        <v>112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4" t="s">
        <v>80</v>
      </c>
      <c r="BK143" s="146">
        <f>ROUND(I143*H143,2)</f>
        <v>0</v>
      </c>
      <c r="BL143" s="14" t="s">
        <v>118</v>
      </c>
      <c r="BM143" s="145" t="s">
        <v>191</v>
      </c>
    </row>
    <row r="144" spans="1:65" s="12" customFormat="1" ht="22.9" customHeight="1">
      <c r="B144" s="121"/>
      <c r="D144" s="122" t="s">
        <v>74</v>
      </c>
      <c r="E144" s="131" t="s">
        <v>132</v>
      </c>
      <c r="F144" s="131" t="s">
        <v>192</v>
      </c>
      <c r="J144" s="132">
        <f>BK144</f>
        <v>0</v>
      </c>
      <c r="L144" s="121"/>
      <c r="M144" s="125"/>
      <c r="N144" s="126"/>
      <c r="O144" s="126"/>
      <c r="P144" s="127">
        <f>SUM(P145:P146)</f>
        <v>2.88</v>
      </c>
      <c r="Q144" s="126"/>
      <c r="R144" s="127">
        <f>SUM(R145:R146)</f>
        <v>8.16</v>
      </c>
      <c r="S144" s="126"/>
      <c r="T144" s="128">
        <f>SUM(T145:T146)</f>
        <v>0</v>
      </c>
      <c r="AR144" s="122" t="s">
        <v>80</v>
      </c>
      <c r="AT144" s="129" t="s">
        <v>74</v>
      </c>
      <c r="AU144" s="129" t="s">
        <v>80</v>
      </c>
      <c r="AY144" s="122" t="s">
        <v>112</v>
      </c>
      <c r="BK144" s="130">
        <f>SUM(BK145:BK146)</f>
        <v>0</v>
      </c>
    </row>
    <row r="145" spans="1:65" s="2" customFormat="1" ht="24.2" customHeight="1">
      <c r="A145" s="26"/>
      <c r="B145" s="133"/>
      <c r="C145" s="134" t="s">
        <v>193</v>
      </c>
      <c r="D145" s="134" t="s">
        <v>114</v>
      </c>
      <c r="E145" s="135" t="s">
        <v>194</v>
      </c>
      <c r="F145" s="136" t="s">
        <v>195</v>
      </c>
      <c r="G145" s="137" t="s">
        <v>117</v>
      </c>
      <c r="H145" s="138">
        <v>20</v>
      </c>
      <c r="I145" s="139"/>
      <c r="J145" s="139">
        <f>ROUND(I145*H145,2)</f>
        <v>0</v>
      </c>
      <c r="K145" s="140"/>
      <c r="L145" s="27"/>
      <c r="M145" s="141" t="s">
        <v>1</v>
      </c>
      <c r="N145" s="142" t="s">
        <v>40</v>
      </c>
      <c r="O145" s="143">
        <v>0.107</v>
      </c>
      <c r="P145" s="143">
        <f>O145*H145</f>
        <v>2.14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118</v>
      </c>
      <c r="AT145" s="145" t="s">
        <v>114</v>
      </c>
      <c r="AU145" s="145" t="s">
        <v>82</v>
      </c>
      <c r="AY145" s="14" t="s">
        <v>112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4" t="s">
        <v>80</v>
      </c>
      <c r="BK145" s="146">
        <f>ROUND(I145*H145,2)</f>
        <v>0</v>
      </c>
      <c r="BL145" s="14" t="s">
        <v>118</v>
      </c>
      <c r="BM145" s="145" t="s">
        <v>196</v>
      </c>
    </row>
    <row r="146" spans="1:65" s="2" customFormat="1" ht="24.2" customHeight="1">
      <c r="A146" s="26"/>
      <c r="B146" s="133"/>
      <c r="C146" s="134" t="s">
        <v>7</v>
      </c>
      <c r="D146" s="134" t="s">
        <v>114</v>
      </c>
      <c r="E146" s="135" t="s">
        <v>197</v>
      </c>
      <c r="F146" s="136" t="s">
        <v>198</v>
      </c>
      <c r="G146" s="137" t="s">
        <v>117</v>
      </c>
      <c r="H146" s="138">
        <v>20</v>
      </c>
      <c r="I146" s="139"/>
      <c r="J146" s="139">
        <f>ROUND(I146*H146,2)</f>
        <v>0</v>
      </c>
      <c r="K146" s="140"/>
      <c r="L146" s="27"/>
      <c r="M146" s="141" t="s">
        <v>1</v>
      </c>
      <c r="N146" s="142" t="s">
        <v>40</v>
      </c>
      <c r="O146" s="143">
        <v>3.6999999999999998E-2</v>
      </c>
      <c r="P146" s="143">
        <f>O146*H146</f>
        <v>0.74</v>
      </c>
      <c r="Q146" s="143">
        <v>0.40799999999999997</v>
      </c>
      <c r="R146" s="143">
        <f>Q146*H146</f>
        <v>8.16</v>
      </c>
      <c r="S146" s="143">
        <v>0</v>
      </c>
      <c r="T146" s="14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118</v>
      </c>
      <c r="AT146" s="145" t="s">
        <v>114</v>
      </c>
      <c r="AU146" s="145" t="s">
        <v>82</v>
      </c>
      <c r="AY146" s="14" t="s">
        <v>112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4" t="s">
        <v>80</v>
      </c>
      <c r="BK146" s="146">
        <f>ROUND(I146*H146,2)</f>
        <v>0</v>
      </c>
      <c r="BL146" s="14" t="s">
        <v>118</v>
      </c>
      <c r="BM146" s="145" t="s">
        <v>199</v>
      </c>
    </row>
    <row r="147" spans="1:65" s="12" customFormat="1" ht="22.9" customHeight="1">
      <c r="B147" s="121"/>
      <c r="D147" s="122" t="s">
        <v>74</v>
      </c>
      <c r="E147" s="131" t="s">
        <v>200</v>
      </c>
      <c r="F147" s="131" t="s">
        <v>201</v>
      </c>
      <c r="J147" s="132">
        <f>BK147</f>
        <v>0</v>
      </c>
      <c r="L147" s="121"/>
      <c r="M147" s="125"/>
      <c r="N147" s="126"/>
      <c r="O147" s="126"/>
      <c r="P147" s="127">
        <f>SUM(P148:P149)</f>
        <v>317.11488000000003</v>
      </c>
      <c r="Q147" s="126"/>
      <c r="R147" s="127">
        <f>SUM(R148:R149)</f>
        <v>0</v>
      </c>
      <c r="S147" s="126"/>
      <c r="T147" s="128">
        <f>SUM(T148:T149)</f>
        <v>0</v>
      </c>
      <c r="AR147" s="122" t="s">
        <v>80</v>
      </c>
      <c r="AT147" s="129" t="s">
        <v>74</v>
      </c>
      <c r="AU147" s="129" t="s">
        <v>80</v>
      </c>
      <c r="AY147" s="122" t="s">
        <v>112</v>
      </c>
      <c r="BK147" s="130">
        <f>SUM(BK148:BK149)</f>
        <v>0</v>
      </c>
    </row>
    <row r="148" spans="1:65" s="2" customFormat="1" ht="24.2" customHeight="1">
      <c r="A148" s="26"/>
      <c r="B148" s="133"/>
      <c r="C148" s="134" t="s">
        <v>202</v>
      </c>
      <c r="D148" s="134" t="s">
        <v>114</v>
      </c>
      <c r="E148" s="135" t="s">
        <v>203</v>
      </c>
      <c r="F148" s="136" t="s">
        <v>204</v>
      </c>
      <c r="G148" s="137" t="s">
        <v>190</v>
      </c>
      <c r="H148" s="138">
        <v>1205.76</v>
      </c>
      <c r="I148" s="139"/>
      <c r="J148" s="139">
        <f>ROUND(I148*H148,2)</f>
        <v>0</v>
      </c>
      <c r="K148" s="140"/>
      <c r="L148" s="27"/>
      <c r="M148" s="141" t="s">
        <v>1</v>
      </c>
      <c r="N148" s="142" t="s">
        <v>40</v>
      </c>
      <c r="O148" s="143">
        <v>0.246</v>
      </c>
      <c r="P148" s="143">
        <f>O148*H148</f>
        <v>296.61696000000001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118</v>
      </c>
      <c r="AT148" s="145" t="s">
        <v>114</v>
      </c>
      <c r="AU148" s="145" t="s">
        <v>82</v>
      </c>
      <c r="AY148" s="14" t="s">
        <v>112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4" t="s">
        <v>80</v>
      </c>
      <c r="BK148" s="146">
        <f>ROUND(I148*H148,2)</f>
        <v>0</v>
      </c>
      <c r="BL148" s="14" t="s">
        <v>118</v>
      </c>
      <c r="BM148" s="145" t="s">
        <v>205</v>
      </c>
    </row>
    <row r="149" spans="1:65" s="2" customFormat="1" ht="24.2" customHeight="1">
      <c r="A149" s="26"/>
      <c r="B149" s="133"/>
      <c r="C149" s="134" t="s">
        <v>206</v>
      </c>
      <c r="D149" s="134" t="s">
        <v>114</v>
      </c>
      <c r="E149" s="135" t="s">
        <v>207</v>
      </c>
      <c r="F149" s="136" t="s">
        <v>208</v>
      </c>
      <c r="G149" s="137" t="s">
        <v>190</v>
      </c>
      <c r="H149" s="138">
        <v>1205.76</v>
      </c>
      <c r="I149" s="139"/>
      <c r="J149" s="139">
        <f>ROUND(I149*H149,2)</f>
        <v>0</v>
      </c>
      <c r="K149" s="140"/>
      <c r="L149" s="27"/>
      <c r="M149" s="141" t="s">
        <v>1</v>
      </c>
      <c r="N149" s="142" t="s">
        <v>40</v>
      </c>
      <c r="O149" s="143">
        <v>1.7000000000000001E-2</v>
      </c>
      <c r="P149" s="143">
        <f>O149*H149</f>
        <v>20.497920000000001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118</v>
      </c>
      <c r="AT149" s="145" t="s">
        <v>114</v>
      </c>
      <c r="AU149" s="145" t="s">
        <v>82</v>
      </c>
      <c r="AY149" s="14" t="s">
        <v>112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4" t="s">
        <v>80</v>
      </c>
      <c r="BK149" s="146">
        <f>ROUND(I149*H149,2)</f>
        <v>0</v>
      </c>
      <c r="BL149" s="14" t="s">
        <v>118</v>
      </c>
      <c r="BM149" s="145" t="s">
        <v>209</v>
      </c>
    </row>
    <row r="150" spans="1:65" s="12" customFormat="1" ht="25.9" customHeight="1">
      <c r="B150" s="121"/>
      <c r="D150" s="122" t="s">
        <v>74</v>
      </c>
      <c r="E150" s="123" t="s">
        <v>210</v>
      </c>
      <c r="F150" s="123" t="s">
        <v>211</v>
      </c>
      <c r="J150" s="124">
        <f>BK150</f>
        <v>0</v>
      </c>
      <c r="L150" s="121"/>
      <c r="M150" s="125"/>
      <c r="N150" s="126"/>
      <c r="O150" s="126"/>
      <c r="P150" s="127">
        <f>P151</f>
        <v>0</v>
      </c>
      <c r="Q150" s="126"/>
      <c r="R150" s="127">
        <f>R151</f>
        <v>0</v>
      </c>
      <c r="S150" s="126"/>
      <c r="T150" s="128">
        <f>T151</f>
        <v>0</v>
      </c>
      <c r="AR150" s="122" t="s">
        <v>80</v>
      </c>
      <c r="AT150" s="129" t="s">
        <v>74</v>
      </c>
      <c r="AU150" s="129" t="s">
        <v>75</v>
      </c>
      <c r="AY150" s="122" t="s">
        <v>112</v>
      </c>
      <c r="BK150" s="130">
        <f>BK151</f>
        <v>0</v>
      </c>
    </row>
    <row r="151" spans="1:65" s="2" customFormat="1" ht="16.5" customHeight="1">
      <c r="A151" s="26"/>
      <c r="B151" s="133"/>
      <c r="C151" s="134" t="s">
        <v>212</v>
      </c>
      <c r="D151" s="134" t="s">
        <v>114</v>
      </c>
      <c r="E151" s="135" t="s">
        <v>80</v>
      </c>
      <c r="F151" s="136" t="s">
        <v>213</v>
      </c>
      <c r="G151" s="137" t="s">
        <v>214</v>
      </c>
      <c r="H151" s="138">
        <v>0.02</v>
      </c>
      <c r="I151" s="139"/>
      <c r="J151" s="139">
        <f>ROUND(I151*H151,2)</f>
        <v>0</v>
      </c>
      <c r="K151" s="140"/>
      <c r="L151" s="27"/>
      <c r="M151" s="141" t="s">
        <v>1</v>
      </c>
      <c r="N151" s="142" t="s">
        <v>40</v>
      </c>
      <c r="O151" s="143">
        <v>0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215</v>
      </c>
      <c r="AT151" s="145" t="s">
        <v>114</v>
      </c>
      <c r="AU151" s="145" t="s">
        <v>80</v>
      </c>
      <c r="AY151" s="14" t="s">
        <v>112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4" t="s">
        <v>80</v>
      </c>
      <c r="BK151" s="146">
        <f>ROUND(I151*H151,2)</f>
        <v>0</v>
      </c>
      <c r="BL151" s="14" t="s">
        <v>215</v>
      </c>
      <c r="BM151" s="145" t="s">
        <v>216</v>
      </c>
    </row>
    <row r="152" spans="1:65" s="12" customFormat="1" ht="25.9" customHeight="1">
      <c r="B152" s="121"/>
      <c r="D152" s="122" t="s">
        <v>74</v>
      </c>
      <c r="E152" s="123" t="s">
        <v>217</v>
      </c>
      <c r="F152" s="123" t="s">
        <v>218</v>
      </c>
      <c r="J152" s="124">
        <f>BK152</f>
        <v>0</v>
      </c>
      <c r="L152" s="121"/>
      <c r="M152" s="125"/>
      <c r="N152" s="126"/>
      <c r="O152" s="126"/>
      <c r="P152" s="127">
        <f>P153</f>
        <v>0</v>
      </c>
      <c r="Q152" s="126"/>
      <c r="R152" s="127">
        <f>R153</f>
        <v>0</v>
      </c>
      <c r="S152" s="126"/>
      <c r="T152" s="128">
        <f>T153</f>
        <v>0</v>
      </c>
      <c r="AR152" s="122" t="s">
        <v>132</v>
      </c>
      <c r="AT152" s="129" t="s">
        <v>74</v>
      </c>
      <c r="AU152" s="129" t="s">
        <v>75</v>
      </c>
      <c r="AY152" s="122" t="s">
        <v>112</v>
      </c>
      <c r="BK152" s="130">
        <f>BK153</f>
        <v>0</v>
      </c>
    </row>
    <row r="153" spans="1:65" s="12" customFormat="1" ht="22.9" customHeight="1">
      <c r="B153" s="121"/>
      <c r="D153" s="122" t="s">
        <v>74</v>
      </c>
      <c r="E153" s="131" t="s">
        <v>219</v>
      </c>
      <c r="F153" s="131" t="s">
        <v>220</v>
      </c>
      <c r="J153" s="132">
        <f>BK153</f>
        <v>0</v>
      </c>
      <c r="L153" s="121"/>
      <c r="M153" s="125"/>
      <c r="N153" s="126"/>
      <c r="O153" s="126"/>
      <c r="P153" s="127">
        <f>P154</f>
        <v>0</v>
      </c>
      <c r="Q153" s="126"/>
      <c r="R153" s="127">
        <f>R154</f>
        <v>0</v>
      </c>
      <c r="S153" s="126"/>
      <c r="T153" s="128">
        <f>T154</f>
        <v>0</v>
      </c>
      <c r="AR153" s="122" t="s">
        <v>132</v>
      </c>
      <c r="AT153" s="129" t="s">
        <v>74</v>
      </c>
      <c r="AU153" s="129" t="s">
        <v>80</v>
      </c>
      <c r="AY153" s="122" t="s">
        <v>112</v>
      </c>
      <c r="BK153" s="130">
        <f>BK154</f>
        <v>0</v>
      </c>
    </row>
    <row r="154" spans="1:65" s="2" customFormat="1" ht="16.5" customHeight="1">
      <c r="A154" s="26"/>
      <c r="B154" s="133"/>
      <c r="C154" s="134" t="s">
        <v>221</v>
      </c>
      <c r="D154" s="134" t="s">
        <v>114</v>
      </c>
      <c r="E154" s="135" t="s">
        <v>222</v>
      </c>
      <c r="F154" s="136" t="s">
        <v>223</v>
      </c>
      <c r="G154" s="137" t="s">
        <v>224</v>
      </c>
      <c r="H154" s="138">
        <v>3</v>
      </c>
      <c r="I154" s="139"/>
      <c r="J154" s="139">
        <f>ROUND(I154*H154,2)</f>
        <v>0</v>
      </c>
      <c r="K154" s="140"/>
      <c r="L154" s="27"/>
      <c r="M154" s="147" t="s">
        <v>1</v>
      </c>
      <c r="N154" s="148" t="s">
        <v>40</v>
      </c>
      <c r="O154" s="149">
        <v>0</v>
      </c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215</v>
      </c>
      <c r="AT154" s="145" t="s">
        <v>114</v>
      </c>
      <c r="AU154" s="145" t="s">
        <v>82</v>
      </c>
      <c r="AY154" s="14" t="s">
        <v>112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4" t="s">
        <v>80</v>
      </c>
      <c r="BK154" s="146">
        <f>ROUND(I154*H154,2)</f>
        <v>0</v>
      </c>
      <c r="BL154" s="14" t="s">
        <v>215</v>
      </c>
      <c r="BM154" s="145" t="s">
        <v>225</v>
      </c>
    </row>
    <row r="155" spans="1:65" s="2" customFormat="1" ht="6.95" customHeight="1">
      <c r="A155" s="26"/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20:K154"/>
  <mergeCells count="5">
    <mergeCell ref="E7:H7"/>
    <mergeCell ref="E25:H25"/>
    <mergeCell ref="E85:H85"/>
    <mergeCell ref="E113:H113"/>
    <mergeCell ref="L2:V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0001 - Rodinný park Radonice</vt:lpstr>
      <vt:lpstr>'0001 - Rodinný park Radonice'!Názvy_tisku</vt:lpstr>
      <vt:lpstr>'Rekapitulace stavby'!Názvy_tisku</vt:lpstr>
      <vt:lpstr>'0001 - Rodinný park Radonice'!Oblast_tisku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DELL54102\Administrator</dc:creator>
  <cp:lastModifiedBy>Uživatel systému Windows</cp:lastModifiedBy>
  <cp:lastPrinted>2023-03-01T08:19:44Z</cp:lastPrinted>
  <dcterms:created xsi:type="dcterms:W3CDTF">2023-01-26T08:21:59Z</dcterms:created>
  <dcterms:modified xsi:type="dcterms:W3CDTF">2023-03-01T08:51:42Z</dcterms:modified>
</cp:coreProperties>
</file>